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heckCompatibility="1"/>
  <mc:AlternateContent xmlns:mc="http://schemas.openxmlformats.org/markup-compatibility/2006">
    <mc:Choice Requires="x15">
      <x15ac:absPath xmlns:x15ac="http://schemas.microsoft.com/office/spreadsheetml/2010/11/ac" url="C:\Users\SteveW\AppData\Local\Temp\Rar$DIa1464.47662\"/>
    </mc:Choice>
  </mc:AlternateContent>
  <bookViews>
    <workbookView xWindow="150" yWindow="525" windowWidth="23250" windowHeight="13170" activeTab="2"/>
  </bookViews>
  <sheets>
    <sheet name="tit strana " sheetId="6" r:id="rId1"/>
    <sheet name="Rekapitulace stavby" sheetId="1" r:id="rId2"/>
    <sheet name="1101806_2 - ČEPRO Potěhy ..." sheetId="3" r:id="rId3"/>
  </sheets>
  <externalReferences>
    <externalReference r:id="rId4"/>
  </externalReferences>
  <definedNames>
    <definedName name="_xlnm._FilterDatabase" localSheetId="2" hidden="1">'1101806_2 - ČEPRO Potěhy ...'!$C$95:$J$866</definedName>
    <definedName name="_Order1" hidden="1">0</definedName>
    <definedName name="_Order2" hidden="1">0</definedName>
    <definedName name="DEM" localSheetId="0">#REF!</definedName>
    <definedName name="DEM">#REF!</definedName>
    <definedName name="EUR" localSheetId="0">#REF!</definedName>
    <definedName name="EUR">#REF!</definedName>
    <definedName name="GBP" localSheetId="0">#REF!</definedName>
    <definedName name="GBP">#REF!</definedName>
    <definedName name="JAZYK" localSheetId="0">#REF!</definedName>
    <definedName name="JAZYK">#REF!</definedName>
    <definedName name="Měna" localSheetId="0">#REF!</definedName>
    <definedName name="Měna">#REF!</definedName>
    <definedName name="_xlnm.Print_Titles" localSheetId="2">'1101806_2 - ČEPRO Potěhy ...'!$95:$95</definedName>
    <definedName name="_xlnm.Print_Titles" localSheetId="1">'Rekapitulace stavby'!$49:$49</definedName>
    <definedName name="nic" localSheetId="0">'tit strana '!nic</definedName>
    <definedName name="nic">[1]!nic</definedName>
    <definedName name="_xlnm.Print_Area" localSheetId="2">'1101806_2 - ČEPRO Potěhy ...'!$C$4:$J$36,'1101806_2 - ČEPRO Potěhy ...'!$C$42:$J$77,'1101806_2 - ČEPRO Potěhy ...'!$C$83:$J$866</definedName>
    <definedName name="_xlnm.Print_Area" localSheetId="1">'Rekapitulace stavby'!$D$4:$AO$33,'Rekapitulace stavby'!$C$39:$AQ$55</definedName>
    <definedName name="_xlnm.Print_Area" localSheetId="0">'tit strana '!$A$1:$I$71</definedName>
    <definedName name="Rezerva" localSheetId="0">'tit strana '!Rezerva</definedName>
    <definedName name="Rezerva">[1]!Rezerva</definedName>
  </definedNames>
  <calcPr calcId="152511"/>
</workbook>
</file>

<file path=xl/calcChain.xml><?xml version="1.0" encoding="utf-8"?>
<calcChain xmlns="http://schemas.openxmlformats.org/spreadsheetml/2006/main">
  <c r="J70" i="3" l="1"/>
  <c r="J65" i="3"/>
  <c r="J57" i="3"/>
  <c r="J75" i="3"/>
  <c r="J74" i="3"/>
  <c r="J73" i="3"/>
  <c r="J72" i="3"/>
  <c r="J69" i="3"/>
  <c r="J68" i="3"/>
  <c r="J67" i="3"/>
  <c r="J66" i="3"/>
  <c r="J64" i="3"/>
  <c r="J63" i="3"/>
  <c r="J62" i="3"/>
  <c r="J61" i="3"/>
  <c r="J60" i="3"/>
  <c r="J59" i="3"/>
  <c r="J863" i="3"/>
  <c r="J861" i="3"/>
  <c r="J857" i="3"/>
  <c r="J855" i="3"/>
  <c r="J852" i="3"/>
  <c r="J847" i="3"/>
  <c r="J810" i="3"/>
  <c r="J805" i="3"/>
  <c r="J778" i="3"/>
  <c r="J716" i="3"/>
  <c r="J653" i="3"/>
  <c r="J612" i="3"/>
  <c r="J501" i="3"/>
  <c r="J462" i="3"/>
  <c r="J389" i="3"/>
  <c r="J331" i="3"/>
  <c r="J240" i="3"/>
  <c r="J205" i="3"/>
  <c r="J102" i="3"/>
  <c r="J103" i="3"/>
  <c r="J105" i="3"/>
  <c r="J106" i="3"/>
  <c r="J108" i="3"/>
  <c r="J109" i="3"/>
  <c r="J111" i="3"/>
  <c r="J112" i="3"/>
  <c r="J114" i="3"/>
  <c r="J115" i="3"/>
  <c r="J117" i="3"/>
  <c r="J118" i="3"/>
  <c r="J120" i="3"/>
  <c r="J122" i="3"/>
  <c r="J123" i="3"/>
  <c r="J125" i="3"/>
  <c r="J127" i="3"/>
  <c r="J128" i="3"/>
  <c r="J130" i="3"/>
  <c r="J132" i="3"/>
  <c r="J133" i="3"/>
  <c r="J135" i="3"/>
  <c r="J136" i="3"/>
  <c r="J138" i="3"/>
  <c r="J140" i="3"/>
  <c r="J142" i="3"/>
  <c r="J144" i="3"/>
  <c r="J145" i="3"/>
  <c r="J147" i="3"/>
  <c r="J148" i="3"/>
  <c r="J150" i="3"/>
  <c r="J151" i="3"/>
  <c r="J153" i="3"/>
  <c r="J155" i="3"/>
  <c r="J156" i="3"/>
  <c r="J158" i="3"/>
  <c r="J159" i="3"/>
  <c r="J161" i="3"/>
  <c r="J162" i="3"/>
  <c r="J164" i="3"/>
  <c r="J165" i="3"/>
  <c r="J167" i="3"/>
  <c r="J168" i="3"/>
  <c r="J170" i="3"/>
  <c r="J172" i="3"/>
  <c r="J174" i="3"/>
  <c r="J176" i="3"/>
  <c r="J177" i="3"/>
  <c r="J179" i="3"/>
  <c r="J180" i="3"/>
  <c r="J182" i="3"/>
  <c r="J184" i="3"/>
  <c r="J185" i="3"/>
  <c r="J187" i="3"/>
  <c r="J189" i="3"/>
  <c r="J191" i="3"/>
  <c r="J192" i="3"/>
  <c r="J194" i="3"/>
  <c r="J195" i="3"/>
  <c r="J197" i="3"/>
  <c r="J198" i="3"/>
  <c r="J200" i="3"/>
  <c r="J201" i="3"/>
  <c r="J203" i="3"/>
  <c r="J206" i="3"/>
  <c r="J207" i="3"/>
  <c r="J209" i="3"/>
  <c r="J210" i="3"/>
  <c r="J212" i="3"/>
  <c r="J213" i="3"/>
  <c r="J215" i="3"/>
  <c r="J216" i="3"/>
  <c r="J218" i="3"/>
  <c r="J220" i="3"/>
  <c r="J221" i="3"/>
  <c r="J223" i="3"/>
  <c r="J225" i="3"/>
  <c r="J226" i="3"/>
  <c r="J228" i="3"/>
  <c r="J229" i="3"/>
  <c r="J231" i="3"/>
  <c r="J232" i="3"/>
  <c r="J234" i="3"/>
  <c r="J235" i="3"/>
  <c r="J237" i="3"/>
  <c r="J238" i="3"/>
  <c r="J241" i="3"/>
  <c r="J242" i="3"/>
  <c r="J244" i="3"/>
  <c r="J245" i="3"/>
  <c r="J247" i="3"/>
  <c r="J248" i="3"/>
  <c r="J250" i="3"/>
  <c r="J251" i="3"/>
  <c r="J253" i="3"/>
  <c r="J254" i="3"/>
  <c r="J256" i="3"/>
  <c r="J257" i="3"/>
  <c r="J259" i="3"/>
  <c r="J260" i="3"/>
  <c r="J262" i="3"/>
  <c r="J263" i="3"/>
  <c r="J265" i="3"/>
  <c r="J267" i="3"/>
  <c r="J268" i="3"/>
  <c r="J270" i="3"/>
  <c r="J271" i="3"/>
  <c r="J273" i="3"/>
  <c r="J274" i="3"/>
  <c r="J276" i="3"/>
  <c r="J277" i="3"/>
  <c r="J279" i="3"/>
  <c r="J280" i="3"/>
  <c r="J282" i="3"/>
  <c r="J284" i="3"/>
  <c r="J285" i="3"/>
  <c r="J287" i="3"/>
  <c r="J288" i="3"/>
  <c r="J290" i="3"/>
  <c r="J291" i="3"/>
  <c r="J293" i="3"/>
  <c r="J294" i="3"/>
  <c r="J296" i="3"/>
  <c r="J297" i="3"/>
  <c r="J299" i="3"/>
  <c r="J300" i="3"/>
  <c r="J302" i="3"/>
  <c r="J303" i="3"/>
  <c r="J305" i="3"/>
  <c r="J307" i="3"/>
  <c r="J308" i="3"/>
  <c r="J310" i="3"/>
  <c r="J312" i="3"/>
  <c r="J313" i="3"/>
  <c r="J315" i="3"/>
  <c r="J317" i="3"/>
  <c r="J318" i="3"/>
  <c r="J320" i="3"/>
  <c r="J321" i="3"/>
  <c r="J323" i="3"/>
  <c r="J324" i="3"/>
  <c r="J326" i="3"/>
  <c r="J327" i="3"/>
  <c r="J328" i="3"/>
  <c r="J330" i="3"/>
  <c r="J332" i="3"/>
  <c r="J333" i="3"/>
  <c r="J335" i="3"/>
  <c r="J337" i="3"/>
  <c r="J339" i="3"/>
  <c r="J341" i="3"/>
  <c r="J343" i="3"/>
  <c r="J345" i="3"/>
  <c r="J347" i="3"/>
  <c r="J349" i="3"/>
  <c r="J351" i="3"/>
  <c r="J353" i="3"/>
  <c r="J355" i="3"/>
  <c r="J357" i="3"/>
  <c r="J359" i="3"/>
  <c r="J361" i="3"/>
  <c r="J363" i="3"/>
  <c r="J365" i="3"/>
  <c r="J367" i="3"/>
  <c r="J369" i="3"/>
  <c r="J371" i="3"/>
  <c r="J373" i="3"/>
  <c r="J375" i="3"/>
  <c r="J377" i="3"/>
  <c r="J379" i="3"/>
  <c r="J381" i="3"/>
  <c r="J383" i="3"/>
  <c r="J385" i="3"/>
  <c r="J386" i="3"/>
  <c r="J388" i="3"/>
  <c r="J390" i="3"/>
  <c r="J392" i="3"/>
  <c r="J394" i="3"/>
  <c r="J396" i="3"/>
  <c r="J398" i="3"/>
  <c r="J400" i="3"/>
  <c r="J402" i="3"/>
  <c r="J404" i="3"/>
  <c r="J406" i="3"/>
  <c r="J408" i="3"/>
  <c r="J410" i="3"/>
  <c r="J412" i="3"/>
  <c r="J414" i="3"/>
  <c r="J416" i="3"/>
  <c r="J418" i="3"/>
  <c r="J420" i="3"/>
  <c r="J422" i="3"/>
  <c r="J424" i="3"/>
  <c r="J426" i="3"/>
  <c r="J428" i="3"/>
  <c r="J430" i="3"/>
  <c r="J432" i="3"/>
  <c r="J434" i="3"/>
  <c r="J436" i="3"/>
  <c r="J438" i="3"/>
  <c r="J440" i="3"/>
  <c r="J442" i="3"/>
  <c r="J444" i="3"/>
  <c r="J446" i="3"/>
  <c r="J448" i="3"/>
  <c r="J450" i="3"/>
  <c r="J452" i="3"/>
  <c r="J454" i="3"/>
  <c r="J456" i="3"/>
  <c r="J458" i="3"/>
  <c r="J460" i="3"/>
  <c r="J463" i="3"/>
  <c r="J465" i="3"/>
  <c r="J467" i="3"/>
  <c r="J469" i="3"/>
  <c r="J471" i="3"/>
  <c r="J473" i="3"/>
  <c r="J475" i="3"/>
  <c r="J477" i="3"/>
  <c r="J479" i="3"/>
  <c r="J481" i="3"/>
  <c r="J483" i="3"/>
  <c r="J485" i="3"/>
  <c r="J487" i="3"/>
  <c r="J489" i="3"/>
  <c r="J491" i="3"/>
  <c r="J493" i="3"/>
  <c r="J495" i="3"/>
  <c r="J497" i="3"/>
  <c r="J499" i="3"/>
  <c r="J502" i="3"/>
  <c r="J503" i="3"/>
  <c r="J505" i="3"/>
  <c r="J507" i="3"/>
  <c r="J509" i="3"/>
  <c r="J511" i="3"/>
  <c r="J513" i="3"/>
  <c r="J515" i="3"/>
  <c r="J517" i="3"/>
  <c r="J519" i="3"/>
  <c r="J521" i="3"/>
  <c r="J523" i="3"/>
  <c r="J525" i="3"/>
  <c r="J527" i="3"/>
  <c r="J529" i="3"/>
  <c r="J531" i="3"/>
  <c r="J533" i="3"/>
  <c r="J535" i="3"/>
  <c r="J537" i="3"/>
  <c r="J539" i="3"/>
  <c r="J541" i="3"/>
  <c r="J543" i="3"/>
  <c r="J545" i="3"/>
  <c r="J547" i="3"/>
  <c r="J549" i="3"/>
  <c r="J551" i="3"/>
  <c r="J553" i="3"/>
  <c r="J555" i="3"/>
  <c r="J557" i="3"/>
  <c r="J559" i="3"/>
  <c r="J561" i="3"/>
  <c r="J563" i="3"/>
  <c r="J565" i="3"/>
  <c r="J567" i="3"/>
  <c r="J569" i="3"/>
  <c r="J571" i="3"/>
  <c r="J573" i="3"/>
  <c r="J575" i="3"/>
  <c r="J577" i="3"/>
  <c r="J579" i="3"/>
  <c r="J581" i="3"/>
  <c r="J583" i="3"/>
  <c r="J585" i="3"/>
  <c r="J587" i="3"/>
  <c r="J589" i="3"/>
  <c r="J591" i="3"/>
  <c r="J593" i="3"/>
  <c r="J595" i="3"/>
  <c r="J597" i="3"/>
  <c r="J599" i="3"/>
  <c r="J601" i="3"/>
  <c r="J603" i="3"/>
  <c r="J605" i="3"/>
  <c r="J607" i="3"/>
  <c r="J609" i="3"/>
  <c r="J613" i="3"/>
  <c r="J614" i="3"/>
  <c r="J616" i="3"/>
  <c r="J618" i="3"/>
  <c r="J620" i="3"/>
  <c r="J621" i="3"/>
  <c r="J623" i="3"/>
  <c r="J624" i="3"/>
  <c r="J626" i="3"/>
  <c r="J627" i="3"/>
  <c r="J629" i="3"/>
  <c r="J631" i="3"/>
  <c r="J632" i="3"/>
  <c r="J634" i="3"/>
  <c r="J635" i="3"/>
  <c r="J637" i="3"/>
  <c r="J638" i="3"/>
  <c r="J640" i="3"/>
  <c r="J642" i="3"/>
  <c r="J643" i="3"/>
  <c r="J645" i="3"/>
  <c r="J646" i="3"/>
  <c r="J648" i="3"/>
  <c r="J650" i="3"/>
  <c r="J651" i="3"/>
  <c r="J654" i="3"/>
  <c r="J656" i="3"/>
  <c r="J658" i="3"/>
  <c r="J660" i="3"/>
  <c r="J662" i="3"/>
  <c r="J664" i="3"/>
  <c r="J666" i="3"/>
  <c r="J668" i="3"/>
  <c r="J670" i="3"/>
  <c r="J672" i="3"/>
  <c r="J674" i="3"/>
  <c r="J676" i="3"/>
  <c r="J678" i="3"/>
  <c r="J680" i="3"/>
  <c r="J682" i="3"/>
  <c r="J684" i="3"/>
  <c r="J686" i="3"/>
  <c r="J688" i="3"/>
  <c r="J690" i="3"/>
  <c r="J692" i="3"/>
  <c r="J694" i="3"/>
  <c r="J696" i="3"/>
  <c r="J698" i="3"/>
  <c r="J700" i="3"/>
  <c r="J702" i="3"/>
  <c r="J704" i="3"/>
  <c r="J706" i="3"/>
  <c r="J708" i="3"/>
  <c r="J710" i="3"/>
  <c r="J712" i="3"/>
  <c r="J714" i="3"/>
  <c r="J717" i="3"/>
  <c r="J718" i="3"/>
  <c r="J720" i="3"/>
  <c r="J722" i="3"/>
  <c r="J724" i="3"/>
  <c r="J726" i="3"/>
  <c r="J728" i="3"/>
  <c r="J730" i="3"/>
  <c r="J732" i="3"/>
  <c r="J734" i="3"/>
  <c r="J736" i="3"/>
  <c r="J738" i="3"/>
  <c r="J740" i="3"/>
  <c r="J742" i="3"/>
  <c r="J744" i="3"/>
  <c r="J746" i="3"/>
  <c r="J748" i="3"/>
  <c r="J750" i="3"/>
  <c r="J752" i="3"/>
  <c r="J754" i="3"/>
  <c r="J756" i="3"/>
  <c r="J758" i="3"/>
  <c r="J760" i="3"/>
  <c r="J762" i="3"/>
  <c r="J764" i="3"/>
  <c r="J766" i="3"/>
  <c r="J768" i="3"/>
  <c r="J770" i="3"/>
  <c r="J772" i="3"/>
  <c r="J774" i="3"/>
  <c r="J776" i="3"/>
  <c r="J779" i="3"/>
  <c r="J780" i="3"/>
  <c r="J781" i="3"/>
  <c r="J782" i="3"/>
  <c r="J783" i="3"/>
  <c r="J784" i="3"/>
  <c r="J785" i="3"/>
  <c r="J786" i="3"/>
  <c r="J787" i="3"/>
  <c r="J788" i="3"/>
  <c r="J789" i="3"/>
  <c r="J790" i="3"/>
  <c r="J791" i="3"/>
  <c r="J792" i="3"/>
  <c r="J793" i="3"/>
  <c r="J794" i="3"/>
  <c r="J795" i="3"/>
  <c r="J796" i="3"/>
  <c r="J797" i="3"/>
  <c r="J798" i="3"/>
  <c r="J799" i="3"/>
  <c r="J800" i="3"/>
  <c r="J801" i="3"/>
  <c r="J802" i="3"/>
  <c r="J803" i="3"/>
  <c r="J804" i="3"/>
  <c r="J806" i="3"/>
  <c r="J807" i="3"/>
  <c r="J808" i="3"/>
  <c r="J811" i="3"/>
  <c r="J812" i="3"/>
  <c r="J814" i="3"/>
  <c r="J813" i="3" s="1"/>
  <c r="J816" i="3"/>
  <c r="J815" i="3" s="1"/>
  <c r="J817" i="3"/>
  <c r="J818" i="3"/>
  <c r="J820" i="3"/>
  <c r="J819" i="3" s="1"/>
  <c r="J822" i="3"/>
  <c r="J823" i="3"/>
  <c r="J824" i="3"/>
  <c r="J825" i="3"/>
  <c r="J821" i="3" s="1"/>
  <c r="J76" i="3" s="1"/>
  <c r="J71" i="3" s="1"/>
  <c r="J56" i="3" s="1"/>
  <c r="J827" i="3"/>
  <c r="J828" i="3"/>
  <c r="J830" i="3"/>
  <c r="J832" i="3"/>
  <c r="J833" i="3"/>
  <c r="J834" i="3"/>
  <c r="J836" i="3"/>
  <c r="J838" i="3"/>
  <c r="J839" i="3"/>
  <c r="J840" i="3"/>
  <c r="J841" i="3"/>
  <c r="J842" i="3"/>
  <c r="J843" i="3"/>
  <c r="J844" i="3"/>
  <c r="J845" i="3"/>
  <c r="J846" i="3"/>
  <c r="J848" i="3"/>
  <c r="J849" i="3"/>
  <c r="J850" i="3"/>
  <c r="J853" i="3"/>
  <c r="J854" i="3"/>
  <c r="J856" i="3"/>
  <c r="J858" i="3"/>
  <c r="J859" i="3"/>
  <c r="J860" i="3"/>
  <c r="J862" i="3"/>
  <c r="J864" i="3"/>
  <c r="J865" i="3"/>
  <c r="J866" i="3"/>
  <c r="J99" i="3"/>
  <c r="O99" i="3"/>
  <c r="Q99" i="3"/>
  <c r="J100" i="3"/>
  <c r="J98" i="3" s="1"/>
  <c r="O100" i="3"/>
  <c r="Q100" i="3"/>
  <c r="O102" i="3"/>
  <c r="Q102" i="3"/>
  <c r="O103" i="3"/>
  <c r="Q103" i="3"/>
  <c r="O105" i="3"/>
  <c r="Q105" i="3"/>
  <c r="O106" i="3"/>
  <c r="Q106" i="3"/>
  <c r="O108" i="3"/>
  <c r="Q108" i="3"/>
  <c r="O109" i="3"/>
  <c r="Q109" i="3"/>
  <c r="O111" i="3"/>
  <c r="Q111" i="3"/>
  <c r="O112" i="3"/>
  <c r="Q112" i="3"/>
  <c r="O114" i="3"/>
  <c r="Q114" i="3"/>
  <c r="O115" i="3"/>
  <c r="Q115" i="3"/>
  <c r="O117" i="3"/>
  <c r="Q117" i="3"/>
  <c r="O118" i="3"/>
  <c r="Q118" i="3"/>
  <c r="O132" i="3"/>
  <c r="Q132" i="3"/>
  <c r="O134" i="3"/>
  <c r="Q134" i="3"/>
  <c r="O135" i="3"/>
  <c r="Q135" i="3"/>
  <c r="O137" i="3"/>
  <c r="Q137" i="3"/>
  <c r="O139" i="3"/>
  <c r="Q139" i="3"/>
  <c r="O140" i="3"/>
  <c r="Q140" i="3"/>
  <c r="O142" i="3"/>
  <c r="Q142" i="3"/>
  <c r="O144" i="3"/>
  <c r="Q144" i="3"/>
  <c r="O145" i="3"/>
  <c r="Q145" i="3"/>
  <c r="O147" i="3"/>
  <c r="Q147" i="3"/>
  <c r="O148" i="3"/>
  <c r="Q148" i="3"/>
  <c r="O150" i="3"/>
  <c r="Q150" i="3"/>
  <c r="O152" i="3"/>
  <c r="Q152" i="3"/>
  <c r="O154" i="3"/>
  <c r="Q154" i="3"/>
  <c r="O156" i="3"/>
  <c r="Q156" i="3"/>
  <c r="O157" i="3"/>
  <c r="Q157" i="3"/>
  <c r="O159" i="3"/>
  <c r="Q159" i="3"/>
  <c r="O160" i="3"/>
  <c r="Q160" i="3"/>
  <c r="O162" i="3"/>
  <c r="Q162" i="3"/>
  <c r="O163" i="3"/>
  <c r="Q163" i="3"/>
  <c r="O165" i="3"/>
  <c r="Q165" i="3"/>
  <c r="O167" i="3"/>
  <c r="Q167" i="3"/>
  <c r="O168" i="3"/>
  <c r="Q168" i="3"/>
  <c r="O170" i="3"/>
  <c r="Q170" i="3"/>
  <c r="O171" i="3"/>
  <c r="Q171" i="3"/>
  <c r="O173" i="3"/>
  <c r="Q173" i="3"/>
  <c r="O174" i="3"/>
  <c r="Q174" i="3"/>
  <c r="O176" i="3"/>
  <c r="Q176" i="3"/>
  <c r="O177" i="3"/>
  <c r="Q177" i="3"/>
  <c r="O179" i="3"/>
  <c r="Q179" i="3"/>
  <c r="O181" i="3"/>
  <c r="Q181" i="3"/>
  <c r="O183" i="3"/>
  <c r="Q183" i="3"/>
  <c r="O185" i="3"/>
  <c r="Q185" i="3"/>
  <c r="O187" i="3"/>
  <c r="Q187" i="3"/>
  <c r="O189" i="3"/>
  <c r="Q189" i="3"/>
  <c r="O191" i="3"/>
  <c r="Q191" i="3"/>
  <c r="O193" i="3"/>
  <c r="Q193" i="3"/>
  <c r="O195" i="3"/>
  <c r="Q195" i="3"/>
  <c r="O197" i="3"/>
  <c r="Q197" i="3"/>
  <c r="O199" i="3"/>
  <c r="Q199" i="3"/>
  <c r="O200" i="3"/>
  <c r="Q200" i="3"/>
  <c r="O202" i="3"/>
  <c r="Q202" i="3"/>
  <c r="O204" i="3"/>
  <c r="Q204" i="3"/>
  <c r="O205" i="3"/>
  <c r="Q205" i="3"/>
  <c r="O207" i="3"/>
  <c r="Q207" i="3"/>
  <c r="O209" i="3"/>
  <c r="Q209" i="3"/>
  <c r="O211" i="3"/>
  <c r="Q211" i="3"/>
  <c r="O212" i="3"/>
  <c r="Q212" i="3"/>
  <c r="O214" i="3"/>
  <c r="Q214" i="3"/>
  <c r="O215" i="3"/>
  <c r="Q215" i="3"/>
  <c r="O217" i="3"/>
  <c r="Q217" i="3"/>
  <c r="O218" i="3"/>
  <c r="Q218" i="3"/>
  <c r="O220" i="3"/>
  <c r="Q220" i="3"/>
  <c r="O221" i="3"/>
  <c r="Q221" i="3"/>
  <c r="O223" i="3"/>
  <c r="Q223" i="3"/>
  <c r="O226" i="3"/>
  <c r="Q226" i="3"/>
  <c r="O227" i="3"/>
  <c r="Q227" i="3"/>
  <c r="O229" i="3"/>
  <c r="Q229" i="3"/>
  <c r="O230" i="3"/>
  <c r="Q230" i="3"/>
  <c r="O232" i="3"/>
  <c r="Q232" i="3"/>
  <c r="O233" i="3"/>
  <c r="Q233" i="3"/>
  <c r="O235" i="3"/>
  <c r="Q235" i="3"/>
  <c r="O237" i="3"/>
  <c r="Q237" i="3"/>
  <c r="O239" i="3"/>
  <c r="Q239" i="3"/>
  <c r="O241" i="3"/>
  <c r="Q241" i="3"/>
  <c r="O242" i="3"/>
  <c r="Q242" i="3"/>
  <c r="O244" i="3"/>
  <c r="Q244" i="3"/>
  <c r="O246" i="3"/>
  <c r="Q246" i="3"/>
  <c r="O247" i="3"/>
  <c r="Q247" i="3"/>
  <c r="O249" i="3"/>
  <c r="Q249" i="3"/>
  <c r="O250" i="3"/>
  <c r="Q250" i="3"/>
  <c r="O252" i="3"/>
  <c r="Q252" i="3"/>
  <c r="O253" i="3"/>
  <c r="Q253" i="3"/>
  <c r="O255" i="3"/>
  <c r="Q255" i="3"/>
  <c r="O256" i="3"/>
  <c r="Q256" i="3"/>
  <c r="O258" i="3"/>
  <c r="Q258" i="3"/>
  <c r="O259" i="3"/>
  <c r="Q259" i="3"/>
  <c r="O262" i="3"/>
  <c r="Q262" i="3"/>
  <c r="Q261" i="3" s="1"/>
  <c r="O263" i="3"/>
  <c r="Q263" i="3"/>
  <c r="O265" i="3"/>
  <c r="Q265" i="3"/>
  <c r="O266" i="3"/>
  <c r="Q266" i="3"/>
  <c r="O268" i="3"/>
  <c r="Q268" i="3"/>
  <c r="O269" i="3"/>
  <c r="Q269" i="3"/>
  <c r="O271" i="3"/>
  <c r="Q271" i="3"/>
  <c r="O272" i="3"/>
  <c r="Q272" i="3"/>
  <c r="O274" i="3"/>
  <c r="Q274" i="3"/>
  <c r="O275" i="3"/>
  <c r="Q275" i="3"/>
  <c r="O277" i="3"/>
  <c r="Q277" i="3"/>
  <c r="O278" i="3"/>
  <c r="Q278" i="3"/>
  <c r="O280" i="3"/>
  <c r="Q280" i="3"/>
  <c r="O281" i="3"/>
  <c r="Q281" i="3"/>
  <c r="O283" i="3"/>
  <c r="Q283" i="3"/>
  <c r="O284" i="3"/>
  <c r="Q284" i="3"/>
  <c r="O286" i="3"/>
  <c r="Q286" i="3"/>
  <c r="O288" i="3"/>
  <c r="Q288" i="3"/>
  <c r="O289" i="3"/>
  <c r="Q289" i="3"/>
  <c r="O291" i="3"/>
  <c r="Q291" i="3"/>
  <c r="O292" i="3"/>
  <c r="Q292" i="3"/>
  <c r="O294" i="3"/>
  <c r="Q294" i="3"/>
  <c r="O295" i="3"/>
  <c r="Q295" i="3"/>
  <c r="O297" i="3"/>
  <c r="Q297" i="3"/>
  <c r="O298" i="3"/>
  <c r="Q298" i="3"/>
  <c r="O300" i="3"/>
  <c r="Q300" i="3"/>
  <c r="O301" i="3"/>
  <c r="Q301" i="3"/>
  <c r="O303" i="3"/>
  <c r="Q303" i="3"/>
  <c r="O305" i="3"/>
  <c r="Q305" i="3"/>
  <c r="O306" i="3"/>
  <c r="Q306" i="3"/>
  <c r="O308" i="3"/>
  <c r="Q308" i="3"/>
  <c r="O309" i="3"/>
  <c r="Q309" i="3"/>
  <c r="O311" i="3"/>
  <c r="Q311" i="3"/>
  <c r="O312" i="3"/>
  <c r="Q312" i="3"/>
  <c r="O314" i="3"/>
  <c r="Q314" i="3"/>
  <c r="O315" i="3"/>
  <c r="Q315" i="3"/>
  <c r="O317" i="3"/>
  <c r="Q317" i="3"/>
  <c r="O318" i="3"/>
  <c r="Q318" i="3"/>
  <c r="O320" i="3"/>
  <c r="Q320" i="3"/>
  <c r="O321" i="3"/>
  <c r="Q321" i="3"/>
  <c r="O323" i="3"/>
  <c r="Q323" i="3"/>
  <c r="O325" i="3"/>
  <c r="Q325" i="3"/>
  <c r="O327" i="3"/>
  <c r="Q327" i="3"/>
  <c r="O329" i="3"/>
  <c r="Q329" i="3"/>
  <c r="O330" i="3"/>
  <c r="Q330" i="3"/>
  <c r="O332" i="3"/>
  <c r="Q332" i="3"/>
  <c r="O334" i="3"/>
  <c r="Q334" i="3"/>
  <c r="O335" i="3"/>
  <c r="Q335" i="3"/>
  <c r="O337" i="3"/>
  <c r="Q337" i="3"/>
  <c r="O339" i="3"/>
  <c r="Q339" i="3"/>
  <c r="O340" i="3"/>
  <c r="Q340" i="3"/>
  <c r="O342" i="3"/>
  <c r="Q342" i="3"/>
  <c r="O343" i="3"/>
  <c r="Q343" i="3"/>
  <c r="O345" i="3"/>
  <c r="Q345" i="3"/>
  <c r="O346" i="3"/>
  <c r="Q346" i="3"/>
  <c r="O348" i="3"/>
  <c r="Q348" i="3"/>
  <c r="O349" i="3"/>
  <c r="Q349" i="3"/>
  <c r="O350" i="3"/>
  <c r="Q350" i="3"/>
  <c r="O352" i="3"/>
  <c r="Q352" i="3"/>
  <c r="O354" i="3"/>
  <c r="Q354" i="3"/>
  <c r="O355" i="3"/>
  <c r="Q355" i="3"/>
  <c r="O357" i="3"/>
  <c r="Q357" i="3"/>
  <c r="O359" i="3"/>
  <c r="Q359" i="3"/>
  <c r="O361" i="3"/>
  <c r="Q361" i="3"/>
  <c r="O363" i="3"/>
  <c r="Q363" i="3"/>
  <c r="O365" i="3"/>
  <c r="Q365" i="3"/>
  <c r="O367" i="3"/>
  <c r="Q367" i="3"/>
  <c r="O369" i="3"/>
  <c r="Q369" i="3"/>
  <c r="O371" i="3"/>
  <c r="Q371" i="3"/>
  <c r="O373" i="3"/>
  <c r="Q373" i="3"/>
  <c r="O375" i="3"/>
  <c r="Q375" i="3"/>
  <c r="O377" i="3"/>
  <c r="Q377" i="3"/>
  <c r="O379" i="3"/>
  <c r="Q379" i="3"/>
  <c r="O381" i="3"/>
  <c r="Q381" i="3"/>
  <c r="O383" i="3"/>
  <c r="Q383" i="3"/>
  <c r="O385" i="3"/>
  <c r="Q385" i="3"/>
  <c r="O388" i="3"/>
  <c r="Q388" i="3"/>
  <c r="O390" i="3"/>
  <c r="Q390" i="3"/>
  <c r="O392" i="3"/>
  <c r="Q392" i="3"/>
  <c r="O394" i="3"/>
  <c r="Q394" i="3"/>
  <c r="O396" i="3"/>
  <c r="Q396" i="3"/>
  <c r="O398" i="3"/>
  <c r="Q398" i="3"/>
  <c r="O400" i="3"/>
  <c r="Q400" i="3"/>
  <c r="O402" i="3"/>
  <c r="Q402" i="3"/>
  <c r="O404" i="3"/>
  <c r="Q404" i="3"/>
  <c r="O406" i="3"/>
  <c r="Q406" i="3"/>
  <c r="O408" i="3"/>
  <c r="Q408" i="3"/>
  <c r="O409" i="3"/>
  <c r="Q409" i="3"/>
  <c r="O411" i="3"/>
  <c r="Q411" i="3"/>
  <c r="O413" i="3"/>
  <c r="O412" i="3" s="1"/>
  <c r="Q413" i="3"/>
  <c r="Q412" i="3" s="1"/>
  <c r="O415" i="3"/>
  <c r="Q415" i="3"/>
  <c r="O417" i="3"/>
  <c r="Q417" i="3"/>
  <c r="O419" i="3"/>
  <c r="Q419" i="3"/>
  <c r="O421" i="3"/>
  <c r="Q421" i="3"/>
  <c r="O423" i="3"/>
  <c r="Q423" i="3"/>
  <c r="O425" i="3"/>
  <c r="Q425" i="3"/>
  <c r="O427" i="3"/>
  <c r="Q427" i="3"/>
  <c r="O430" i="3"/>
  <c r="Q430" i="3"/>
  <c r="O432" i="3"/>
  <c r="Q432" i="3"/>
  <c r="O434" i="3"/>
  <c r="Q434" i="3"/>
  <c r="O436" i="3"/>
  <c r="Q436" i="3"/>
  <c r="O438" i="3"/>
  <c r="Q438" i="3"/>
  <c r="O440" i="3"/>
  <c r="Q440" i="3"/>
  <c r="O442" i="3"/>
  <c r="Q442" i="3"/>
  <c r="O444" i="3"/>
  <c r="Q444" i="3"/>
  <c r="O446" i="3"/>
  <c r="Q446" i="3"/>
  <c r="O448" i="3"/>
  <c r="Q448" i="3"/>
  <c r="O450" i="3"/>
  <c r="Q450" i="3"/>
  <c r="O453" i="3"/>
  <c r="Q453" i="3"/>
  <c r="O455" i="3"/>
  <c r="Q455" i="3"/>
  <c r="O457" i="3"/>
  <c r="Q457" i="3"/>
  <c r="O459" i="3"/>
  <c r="Q459" i="3"/>
  <c r="O461" i="3"/>
  <c r="Q461" i="3"/>
  <c r="O463" i="3"/>
  <c r="Q463" i="3"/>
  <c r="O465" i="3"/>
  <c r="Q465" i="3"/>
  <c r="O467" i="3"/>
  <c r="Q467" i="3"/>
  <c r="O469" i="3"/>
  <c r="Q469" i="3"/>
  <c r="O471" i="3"/>
  <c r="Q471" i="3"/>
  <c r="O473" i="3"/>
  <c r="Q473" i="3"/>
  <c r="O475" i="3"/>
  <c r="Q475" i="3"/>
  <c r="O477" i="3"/>
  <c r="Q477" i="3"/>
  <c r="O479" i="3"/>
  <c r="Q479" i="3"/>
  <c r="O481" i="3"/>
  <c r="Q481" i="3"/>
  <c r="O483" i="3"/>
  <c r="Q483" i="3"/>
  <c r="O485" i="3"/>
  <c r="Q485" i="3"/>
  <c r="O488" i="3"/>
  <c r="Q488" i="3"/>
  <c r="O490" i="3"/>
  <c r="Q490" i="3"/>
  <c r="Q487" i="3" s="1"/>
  <c r="O492" i="3"/>
  <c r="Q492" i="3"/>
  <c r="O494" i="3"/>
  <c r="Q494" i="3"/>
  <c r="O496" i="3"/>
  <c r="Q496" i="3"/>
  <c r="O498" i="3"/>
  <c r="Q498" i="3"/>
  <c r="O500" i="3"/>
  <c r="Q500" i="3"/>
  <c r="O503" i="3"/>
  <c r="Q503" i="3"/>
  <c r="O505" i="3"/>
  <c r="Q505" i="3"/>
  <c r="O507" i="3"/>
  <c r="Q507" i="3"/>
  <c r="O509" i="3"/>
  <c r="Q509" i="3"/>
  <c r="O511" i="3"/>
  <c r="Q511" i="3"/>
  <c r="O513" i="3"/>
  <c r="Q513" i="3"/>
  <c r="O515" i="3"/>
  <c r="Q515" i="3"/>
  <c r="O517" i="3"/>
  <c r="Q517" i="3"/>
  <c r="O519" i="3"/>
  <c r="Q519" i="3"/>
  <c r="O521" i="3"/>
  <c r="Q521" i="3"/>
  <c r="O523" i="3"/>
  <c r="Q523" i="3"/>
  <c r="O525" i="3"/>
  <c r="Q525" i="3"/>
  <c r="O528" i="3"/>
  <c r="Q528" i="3"/>
  <c r="O529" i="3"/>
  <c r="Q529" i="3"/>
  <c r="O531" i="3"/>
  <c r="Q531" i="3"/>
  <c r="O533" i="3"/>
  <c r="Q533" i="3"/>
  <c r="O535" i="3"/>
  <c r="Q535" i="3"/>
  <c r="O537" i="3"/>
  <c r="Q537" i="3"/>
  <c r="O539" i="3"/>
  <c r="Q539" i="3"/>
  <c r="O541" i="3"/>
  <c r="Q541" i="3"/>
  <c r="O543" i="3"/>
  <c r="Q543" i="3"/>
  <c r="O545" i="3"/>
  <c r="Q545" i="3"/>
  <c r="O547" i="3"/>
  <c r="Q547" i="3"/>
  <c r="O549" i="3"/>
  <c r="Q549" i="3"/>
  <c r="O551" i="3"/>
  <c r="Q551" i="3"/>
  <c r="O553" i="3"/>
  <c r="Q553" i="3"/>
  <c r="O555" i="3"/>
  <c r="Q555" i="3"/>
  <c r="O557" i="3"/>
  <c r="Q557" i="3"/>
  <c r="O559" i="3"/>
  <c r="Q559" i="3"/>
  <c r="O561" i="3"/>
  <c r="Q561" i="3"/>
  <c r="O563" i="3"/>
  <c r="Q563" i="3"/>
  <c r="O565" i="3"/>
  <c r="Q565" i="3"/>
  <c r="O567" i="3"/>
  <c r="Q567" i="3"/>
  <c r="O569" i="3"/>
  <c r="Q569" i="3"/>
  <c r="O571" i="3"/>
  <c r="Q571" i="3"/>
  <c r="O573" i="3"/>
  <c r="Q573" i="3"/>
  <c r="O575" i="3"/>
  <c r="Q575" i="3"/>
  <c r="O577" i="3"/>
  <c r="Q577" i="3"/>
  <c r="O579" i="3"/>
  <c r="Q579" i="3"/>
  <c r="O581" i="3"/>
  <c r="Q581" i="3"/>
  <c r="O583" i="3"/>
  <c r="Q583" i="3"/>
  <c r="O585" i="3"/>
  <c r="Q585" i="3"/>
  <c r="O587" i="3"/>
  <c r="Q587" i="3"/>
  <c r="O589" i="3"/>
  <c r="Q589" i="3"/>
  <c r="O591" i="3"/>
  <c r="Q591" i="3"/>
  <c r="O593" i="3"/>
  <c r="Q593" i="3"/>
  <c r="O595" i="3"/>
  <c r="Q595" i="3"/>
  <c r="O597" i="3"/>
  <c r="Q597" i="3"/>
  <c r="O599" i="3"/>
  <c r="Q599" i="3"/>
  <c r="O601" i="3"/>
  <c r="Q601" i="3"/>
  <c r="O603" i="3"/>
  <c r="Q603" i="3"/>
  <c r="O605" i="3"/>
  <c r="Q605" i="3"/>
  <c r="O607" i="3"/>
  <c r="Q607" i="3"/>
  <c r="O609" i="3"/>
  <c r="Q609" i="3"/>
  <c r="O612" i="3"/>
  <c r="Q612" i="3"/>
  <c r="O614" i="3"/>
  <c r="Q614" i="3"/>
  <c r="O616" i="3"/>
  <c r="Q616" i="3"/>
  <c r="O618" i="3"/>
  <c r="Q618" i="3"/>
  <c r="O620" i="3"/>
  <c r="Q620" i="3"/>
  <c r="O622" i="3"/>
  <c r="Q622" i="3"/>
  <c r="O624" i="3"/>
  <c r="Q624" i="3"/>
  <c r="O626" i="3"/>
  <c r="Q626" i="3"/>
  <c r="O628" i="3"/>
  <c r="Q628" i="3"/>
  <c r="O630" i="3"/>
  <c r="Q630" i="3"/>
  <c r="O632" i="3"/>
  <c r="Q632" i="3"/>
  <c r="O634" i="3"/>
  <c r="Q634" i="3"/>
  <c r="O636" i="3"/>
  <c r="Q636" i="3"/>
  <c r="O640" i="3"/>
  <c r="Q640" i="3"/>
  <c r="O641" i="3"/>
  <c r="Q641" i="3"/>
  <c r="O643" i="3"/>
  <c r="Q643" i="3"/>
  <c r="O645" i="3"/>
  <c r="Q645" i="3"/>
  <c r="O647" i="3"/>
  <c r="Q647" i="3"/>
  <c r="O648" i="3"/>
  <c r="Q648" i="3"/>
  <c r="O650" i="3"/>
  <c r="Q650" i="3"/>
  <c r="O651" i="3"/>
  <c r="Q651" i="3"/>
  <c r="O653" i="3"/>
  <c r="Q653" i="3"/>
  <c r="O654" i="3"/>
  <c r="Q654" i="3"/>
  <c r="O656" i="3"/>
  <c r="Q656" i="3"/>
  <c r="O658" i="3"/>
  <c r="Q658" i="3"/>
  <c r="O659" i="3"/>
  <c r="Q659" i="3"/>
  <c r="O661" i="3"/>
  <c r="Q661" i="3"/>
  <c r="O662" i="3"/>
  <c r="Q662" i="3"/>
  <c r="O664" i="3"/>
  <c r="Q664" i="3"/>
  <c r="O666" i="3"/>
  <c r="Q666" i="3"/>
  <c r="O668" i="3"/>
  <c r="Q668" i="3"/>
  <c r="O670" i="3"/>
  <c r="Q670" i="3"/>
  <c r="O671" i="3"/>
  <c r="Q671" i="3"/>
  <c r="O673" i="3"/>
  <c r="Q673" i="3"/>
  <c r="O674" i="3"/>
  <c r="Q674" i="3"/>
  <c r="O676" i="3"/>
  <c r="Q676" i="3"/>
  <c r="O678" i="3"/>
  <c r="Q678" i="3"/>
  <c r="O679" i="3"/>
  <c r="Q679" i="3"/>
  <c r="O682" i="3"/>
  <c r="Q682" i="3"/>
  <c r="O684" i="3"/>
  <c r="Q684" i="3"/>
  <c r="O686" i="3"/>
  <c r="Q686" i="3"/>
  <c r="O688" i="3"/>
  <c r="Q688" i="3"/>
  <c r="O690" i="3"/>
  <c r="Q690" i="3"/>
  <c r="O692" i="3"/>
  <c r="Q692" i="3"/>
  <c r="O694" i="3"/>
  <c r="Q694" i="3"/>
  <c r="O696" i="3"/>
  <c r="Q696" i="3"/>
  <c r="O698" i="3"/>
  <c r="Q698" i="3"/>
  <c r="O700" i="3"/>
  <c r="Q700" i="3"/>
  <c r="O702" i="3"/>
  <c r="Q702" i="3"/>
  <c r="O704" i="3"/>
  <c r="Q704" i="3"/>
  <c r="O706" i="3"/>
  <c r="Q706" i="3"/>
  <c r="O708" i="3"/>
  <c r="Q708" i="3"/>
  <c r="O710" i="3"/>
  <c r="Q710" i="3"/>
  <c r="O712" i="3"/>
  <c r="Q712" i="3"/>
  <c r="O714" i="3"/>
  <c r="Q714" i="3"/>
  <c r="O716" i="3"/>
  <c r="Q716" i="3"/>
  <c r="O719" i="3"/>
  <c r="Q719" i="3"/>
  <c r="O721" i="3"/>
  <c r="Q721" i="3"/>
  <c r="O723" i="3"/>
  <c r="Q723" i="3"/>
  <c r="O725" i="3"/>
  <c r="Q725" i="3"/>
  <c r="O727" i="3"/>
  <c r="Q727" i="3"/>
  <c r="O729" i="3"/>
  <c r="Q729" i="3"/>
  <c r="O731" i="3"/>
  <c r="Q731" i="3"/>
  <c r="O733" i="3"/>
  <c r="Q733" i="3"/>
  <c r="O735" i="3"/>
  <c r="Q735" i="3"/>
  <c r="O737" i="3"/>
  <c r="Q737" i="3"/>
  <c r="O739" i="3"/>
  <c r="Q739" i="3"/>
  <c r="O741" i="3"/>
  <c r="Q741" i="3"/>
  <c r="O743" i="3"/>
  <c r="Q743" i="3"/>
  <c r="O746" i="3"/>
  <c r="Q746" i="3"/>
  <c r="O747" i="3"/>
  <c r="Q747" i="3"/>
  <c r="O749" i="3"/>
  <c r="Q749" i="3"/>
  <c r="O751" i="3"/>
  <c r="Q751" i="3"/>
  <c r="O753" i="3"/>
  <c r="Q753" i="3"/>
  <c r="O755" i="3"/>
  <c r="Q755" i="3"/>
  <c r="O757" i="3"/>
  <c r="Q757" i="3"/>
  <c r="O759" i="3"/>
  <c r="Q759" i="3"/>
  <c r="O761" i="3"/>
  <c r="Q761" i="3"/>
  <c r="O763" i="3"/>
  <c r="Q763" i="3"/>
  <c r="O765" i="3"/>
  <c r="Q765" i="3"/>
  <c r="O767" i="3"/>
  <c r="Q767" i="3"/>
  <c r="O769" i="3"/>
  <c r="Q769" i="3"/>
  <c r="O771" i="3"/>
  <c r="Q771" i="3"/>
  <c r="O773" i="3"/>
  <c r="Q773" i="3"/>
  <c r="O775" i="3"/>
  <c r="Q775" i="3"/>
  <c r="O777" i="3"/>
  <c r="Q777" i="3"/>
  <c r="O779" i="3"/>
  <c r="Q779" i="3"/>
  <c r="O781" i="3"/>
  <c r="Q781" i="3"/>
  <c r="O783" i="3"/>
  <c r="Q783" i="3"/>
  <c r="O785" i="3"/>
  <c r="Q785" i="3"/>
  <c r="O788" i="3"/>
  <c r="Q788" i="3"/>
  <c r="O790" i="3"/>
  <c r="Q790" i="3"/>
  <c r="O792" i="3"/>
  <c r="Q792" i="3"/>
  <c r="O794" i="3"/>
  <c r="Q794" i="3"/>
  <c r="O796" i="3"/>
  <c r="Q796" i="3"/>
  <c r="O798" i="3"/>
  <c r="Q798" i="3"/>
  <c r="O800" i="3"/>
  <c r="Q800" i="3"/>
  <c r="O802" i="3"/>
  <c r="Q802" i="3"/>
  <c r="O804" i="3"/>
  <c r="Q804" i="3"/>
  <c r="O806" i="3"/>
  <c r="Q806" i="3"/>
  <c r="O809" i="3"/>
  <c r="Q809" i="3"/>
  <c r="Q808" i="3" s="1"/>
  <c r="O811" i="3"/>
  <c r="Q811" i="3"/>
  <c r="O812" i="3"/>
  <c r="Q812" i="3"/>
  <c r="O814" i="3"/>
  <c r="Q814" i="3"/>
  <c r="O816" i="3"/>
  <c r="Q816" i="3"/>
  <c r="O818" i="3"/>
  <c r="Q818" i="3"/>
  <c r="O820" i="3"/>
  <c r="Q820" i="3"/>
  <c r="O821" i="3"/>
  <c r="Q821" i="3"/>
  <c r="O823" i="3"/>
  <c r="Q823" i="3"/>
  <c r="J97" i="3" l="1"/>
  <c r="O808" i="3"/>
  <c r="Q681" i="3"/>
  <c r="Q527" i="3"/>
  <c r="O681" i="3"/>
  <c r="O639" i="3"/>
  <c r="O527" i="3"/>
  <c r="Q353" i="3"/>
  <c r="O487" i="3"/>
  <c r="O353" i="3"/>
  <c r="Q225" i="3"/>
  <c r="Q745" i="3"/>
  <c r="Q639" i="3"/>
  <c r="Q638" i="3" s="1"/>
  <c r="O261" i="3"/>
  <c r="O225" i="3"/>
  <c r="O745" i="3"/>
  <c r="O638" i="3"/>
  <c r="BD108" i="3"/>
  <c r="BD109" i="3"/>
  <c r="BD117" i="3"/>
  <c r="BD132" i="3"/>
  <c r="BD134" i="3"/>
  <c r="BD142" i="3"/>
  <c r="BD145" i="3"/>
  <c r="BD148" i="3"/>
  <c r="BD156" i="3"/>
  <c r="BD159" i="3"/>
  <c r="BD168" i="3"/>
  <c r="BD171" i="3"/>
  <c r="BD174" i="3"/>
  <c r="BD181" i="3"/>
  <c r="BD185" i="3"/>
  <c r="BD189" i="3"/>
  <c r="BD197" i="3"/>
  <c r="BD200" i="3"/>
  <c r="BD204" i="3"/>
  <c r="BD211" i="3"/>
  <c r="BD214" i="3"/>
  <c r="BD223" i="3"/>
  <c r="BD227" i="3"/>
  <c r="BD230" i="3"/>
  <c r="BD237" i="3"/>
  <c r="BD241" i="3"/>
  <c r="BD244" i="3"/>
  <c r="BD250" i="3"/>
  <c r="BD253" i="3"/>
  <c r="BD256" i="3"/>
  <c r="BD263" i="3"/>
  <c r="BD266" i="3"/>
  <c r="BD275" i="3"/>
  <c r="BD278" i="3"/>
  <c r="BD281" i="3"/>
  <c r="BD288" i="3"/>
  <c r="BD291" i="3"/>
  <c r="BD294" i="3"/>
  <c r="BD300" i="3"/>
  <c r="BD303" i="3"/>
  <c r="BD306" i="3"/>
  <c r="BD312" i="3"/>
  <c r="BD315" i="3"/>
  <c r="BD325" i="3"/>
  <c r="BD329" i="3"/>
  <c r="BD332" i="3"/>
  <c r="BD339" i="3"/>
  <c r="BD342" i="3"/>
  <c r="BD345" i="3"/>
  <c r="BD350" i="3"/>
  <c r="BD354" i="3"/>
  <c r="BD357" i="3"/>
  <c r="BD365" i="3"/>
  <c r="BD369" i="3"/>
  <c r="BD381" i="3"/>
  <c r="BD385" i="3"/>
  <c r="BD390" i="3"/>
  <c r="BD398" i="3"/>
  <c r="BD402" i="3"/>
  <c r="BD406" i="3"/>
  <c r="BD413" i="3"/>
  <c r="BD417" i="3"/>
  <c r="BD421" i="3"/>
  <c r="BD430" i="3"/>
  <c r="BD434" i="3"/>
  <c r="BD446" i="3"/>
  <c r="BD450" i="3"/>
  <c r="BD455" i="3"/>
  <c r="BD463" i="3"/>
  <c r="BD467" i="3"/>
  <c r="BD471" i="3"/>
  <c r="BD479" i="3"/>
  <c r="BD483" i="3"/>
  <c r="BD488" i="3"/>
  <c r="BD496" i="3"/>
  <c r="BD500" i="3"/>
  <c r="BD513" i="3"/>
  <c r="BD517" i="3"/>
  <c r="BD521" i="3"/>
  <c r="BD529" i="3"/>
  <c r="BD533" i="3"/>
  <c r="BD537" i="3"/>
  <c r="BD545" i="3"/>
  <c r="BD549" i="3"/>
  <c r="BD553" i="3"/>
  <c r="BD561" i="3"/>
  <c r="BD565" i="3"/>
  <c r="BD577" i="3"/>
  <c r="BD581" i="3"/>
  <c r="BD585" i="3"/>
  <c r="BD593" i="3"/>
  <c r="BD597" i="3"/>
  <c r="BD601" i="3"/>
  <c r="BD609" i="3"/>
  <c r="BD614" i="3"/>
  <c r="BD618" i="3"/>
  <c r="BD626" i="3"/>
  <c r="BD630" i="3"/>
  <c r="BD643" i="3"/>
  <c r="BD647" i="3"/>
  <c r="BD650" i="3"/>
  <c r="BD656" i="3"/>
  <c r="BD659" i="3"/>
  <c r="BD662" i="3"/>
  <c r="BD670" i="3"/>
  <c r="BD673" i="3"/>
  <c r="BD676" i="3"/>
  <c r="BD684" i="3"/>
  <c r="BD688" i="3"/>
  <c r="BD700" i="3"/>
  <c r="BD702" i="3"/>
  <c r="BD704" i="3"/>
  <c r="BD708" i="3"/>
  <c r="BD710" i="3"/>
  <c r="BD716" i="3"/>
  <c r="BD719" i="3"/>
  <c r="BD721" i="3"/>
  <c r="BD725" i="3"/>
  <c r="BD727" i="3"/>
  <c r="BD733" i="3"/>
  <c r="BD735" i="3"/>
  <c r="BD737" i="3"/>
  <c r="BD741" i="3"/>
  <c r="BD743" i="3"/>
  <c r="BD749" i="3"/>
  <c r="BD753" i="3"/>
  <c r="BD757" i="3"/>
  <c r="BD765" i="3"/>
  <c r="BD769" i="3"/>
  <c r="BD771" i="3"/>
  <c r="BD781" i="3"/>
  <c r="BD785" i="3"/>
  <c r="BD788" i="3"/>
  <c r="BD790" i="3"/>
  <c r="BD798" i="3"/>
  <c r="BD802" i="3"/>
  <c r="BD804" i="3"/>
  <c r="BD806" i="3"/>
  <c r="BD809" i="3"/>
  <c r="BD814" i="3"/>
  <c r="BD816" i="3"/>
  <c r="BD818" i="3"/>
  <c r="BD820" i="3"/>
  <c r="BD821" i="3"/>
  <c r="BD823" i="3"/>
  <c r="BD812" i="3"/>
  <c r="AY54" i="1"/>
  <c r="AX54" i="1"/>
  <c r="BD54" i="1"/>
  <c r="BC54" i="1"/>
  <c r="BB54" i="1"/>
  <c r="BA54" i="1"/>
  <c r="AU54" i="1"/>
  <c r="AY53" i="1"/>
  <c r="AX53" i="1"/>
  <c r="BH866" i="3"/>
  <c r="BG866" i="3"/>
  <c r="BF866" i="3"/>
  <c r="BE866" i="3"/>
  <c r="S866" i="3"/>
  <c r="Q866" i="3"/>
  <c r="O866" i="3"/>
  <c r="BJ866" i="3"/>
  <c r="BD866" i="3"/>
  <c r="BH865" i="3"/>
  <c r="BG865" i="3"/>
  <c r="BF865" i="3"/>
  <c r="BE865" i="3"/>
  <c r="S865" i="3"/>
  <c r="Q865" i="3"/>
  <c r="Q863" i="3" s="1"/>
  <c r="O865" i="3"/>
  <c r="O863" i="3" s="1"/>
  <c r="BJ865" i="3"/>
  <c r="BD865" i="3"/>
  <c r="BH864" i="3"/>
  <c r="BG864" i="3"/>
  <c r="BF864" i="3"/>
  <c r="BE864" i="3"/>
  <c r="S864" i="3"/>
  <c r="S863" i="3" s="1"/>
  <c r="Q864" i="3"/>
  <c r="O864" i="3"/>
  <c r="BJ864" i="3"/>
  <c r="BD864" i="3"/>
  <c r="BH862" i="3"/>
  <c r="BG862" i="3"/>
  <c r="BF862" i="3"/>
  <c r="BE862" i="3"/>
  <c r="S862" i="3"/>
  <c r="S861" i="3" s="1"/>
  <c r="Q862" i="3"/>
  <c r="Q861" i="3" s="1"/>
  <c r="O862" i="3"/>
  <c r="O861" i="3" s="1"/>
  <c r="BJ862" i="3"/>
  <c r="BJ861" i="3" s="1"/>
  <c r="BD862" i="3"/>
  <c r="BH860" i="3"/>
  <c r="BG860" i="3"/>
  <c r="BF860" i="3"/>
  <c r="BE860" i="3"/>
  <c r="S860" i="3"/>
  <c r="Q860" i="3"/>
  <c r="Q857" i="3" s="1"/>
  <c r="O860" i="3"/>
  <c r="BJ860" i="3"/>
  <c r="BD860" i="3"/>
  <c r="BH859" i="3"/>
  <c r="BG859" i="3"/>
  <c r="BF859" i="3"/>
  <c r="BE859" i="3"/>
  <c r="S859" i="3"/>
  <c r="S857" i="3" s="1"/>
  <c r="Q859" i="3"/>
  <c r="O859" i="3"/>
  <c r="BJ859" i="3"/>
  <c r="BD859" i="3"/>
  <c r="BH858" i="3"/>
  <c r="BG858" i="3"/>
  <c r="BF858" i="3"/>
  <c r="BE858" i="3"/>
  <c r="S858" i="3"/>
  <c r="Q858" i="3"/>
  <c r="O858" i="3"/>
  <c r="BJ858" i="3"/>
  <c r="BD858" i="3"/>
  <c r="BH856" i="3"/>
  <c r="BG856" i="3"/>
  <c r="BF856" i="3"/>
  <c r="BE856" i="3"/>
  <c r="S856" i="3"/>
  <c r="S855" i="3" s="1"/>
  <c r="Q856" i="3"/>
  <c r="Q855" i="3" s="1"/>
  <c r="O856" i="3"/>
  <c r="O855" i="3" s="1"/>
  <c r="BJ856" i="3"/>
  <c r="BJ855" i="3" s="1"/>
  <c r="BD856" i="3"/>
  <c r="BH854" i="3"/>
  <c r="BG854" i="3"/>
  <c r="BF854" i="3"/>
  <c r="BE854" i="3"/>
  <c r="S854" i="3"/>
  <c r="S852" i="3" s="1"/>
  <c r="Q854" i="3"/>
  <c r="O854" i="3"/>
  <c r="BJ854" i="3"/>
  <c r="BD854" i="3"/>
  <c r="BH853" i="3"/>
  <c r="BG853" i="3"/>
  <c r="BF853" i="3"/>
  <c r="BE853" i="3"/>
  <c r="S853" i="3"/>
  <c r="Q853" i="3"/>
  <c r="O853" i="3"/>
  <c r="O852" i="3" s="1"/>
  <c r="BJ853" i="3"/>
  <c r="BD853" i="3"/>
  <c r="BH850" i="3"/>
  <c r="BG850" i="3"/>
  <c r="BF850" i="3"/>
  <c r="BE850" i="3"/>
  <c r="S850" i="3"/>
  <c r="Q850" i="3"/>
  <c r="O850" i="3"/>
  <c r="BJ850" i="3"/>
  <c r="BD850" i="3"/>
  <c r="BH849" i="3"/>
  <c r="BG849" i="3"/>
  <c r="BF849" i="3"/>
  <c r="BE849" i="3"/>
  <c r="S849" i="3"/>
  <c r="Q849" i="3"/>
  <c r="O849" i="3"/>
  <c r="O847" i="3" s="1"/>
  <c r="BJ849" i="3"/>
  <c r="BD849" i="3"/>
  <c r="BH848" i="3"/>
  <c r="BG848" i="3"/>
  <c r="BF848" i="3"/>
  <c r="BE848" i="3"/>
  <c r="S848" i="3"/>
  <c r="Q848" i="3"/>
  <c r="Q847" i="3" s="1"/>
  <c r="O848" i="3"/>
  <c r="BJ848" i="3"/>
  <c r="BD848" i="3"/>
  <c r="BH846" i="3"/>
  <c r="BG846" i="3"/>
  <c r="BF846" i="3"/>
  <c r="BE846" i="3"/>
  <c r="S846" i="3"/>
  <c r="Q846" i="3"/>
  <c r="O846" i="3"/>
  <c r="BJ846" i="3"/>
  <c r="BD846" i="3"/>
  <c r="BH845" i="3"/>
  <c r="BG845" i="3"/>
  <c r="BF845" i="3"/>
  <c r="BE845" i="3"/>
  <c r="S845" i="3"/>
  <c r="Q845" i="3"/>
  <c r="O845" i="3"/>
  <c r="BJ845" i="3"/>
  <c r="BD845" i="3"/>
  <c r="BH844" i="3"/>
  <c r="BG844" i="3"/>
  <c r="BF844" i="3"/>
  <c r="BE844" i="3"/>
  <c r="S844" i="3"/>
  <c r="Q844" i="3"/>
  <c r="O844" i="3"/>
  <c r="BJ844" i="3"/>
  <c r="BD844" i="3"/>
  <c r="BH843" i="3"/>
  <c r="BG843" i="3"/>
  <c r="BF843" i="3"/>
  <c r="BE843" i="3"/>
  <c r="S843" i="3"/>
  <c r="Q843" i="3"/>
  <c r="O843" i="3"/>
  <c r="BJ843" i="3"/>
  <c r="BD843" i="3"/>
  <c r="BH842" i="3"/>
  <c r="BG842" i="3"/>
  <c r="BF842" i="3"/>
  <c r="BE842" i="3"/>
  <c r="S842" i="3"/>
  <c r="Q842" i="3"/>
  <c r="O842" i="3"/>
  <c r="BJ842" i="3"/>
  <c r="BD842" i="3"/>
  <c r="BH841" i="3"/>
  <c r="BG841" i="3"/>
  <c r="BF841" i="3"/>
  <c r="BE841" i="3"/>
  <c r="S841" i="3"/>
  <c r="Q841" i="3"/>
  <c r="O841" i="3"/>
  <c r="BJ841" i="3"/>
  <c r="BD841" i="3"/>
  <c r="BH840" i="3"/>
  <c r="BG840" i="3"/>
  <c r="BF840" i="3"/>
  <c r="BE840" i="3"/>
  <c r="S840" i="3"/>
  <c r="Q840" i="3"/>
  <c r="O840" i="3"/>
  <c r="BJ840" i="3"/>
  <c r="BD840" i="3"/>
  <c r="BH839" i="3"/>
  <c r="BG839" i="3"/>
  <c r="BF839" i="3"/>
  <c r="BE839" i="3"/>
  <c r="S839" i="3"/>
  <c r="Q839" i="3"/>
  <c r="O839" i="3"/>
  <c r="BJ839" i="3"/>
  <c r="BD839" i="3"/>
  <c r="BH838" i="3"/>
  <c r="BG838" i="3"/>
  <c r="BF838" i="3"/>
  <c r="BE838" i="3"/>
  <c r="S838" i="3"/>
  <c r="Q838" i="3"/>
  <c r="O838" i="3"/>
  <c r="BJ838" i="3"/>
  <c r="BD838" i="3"/>
  <c r="BH836" i="3"/>
  <c r="BG836" i="3"/>
  <c r="BF836" i="3"/>
  <c r="BE836" i="3"/>
  <c r="S836" i="3"/>
  <c r="Q836" i="3"/>
  <c r="O836" i="3"/>
  <c r="BJ836" i="3"/>
  <c r="BD836" i="3"/>
  <c r="BH834" i="3"/>
  <c r="BG834" i="3"/>
  <c r="BF834" i="3"/>
  <c r="BE834" i="3"/>
  <c r="S834" i="3"/>
  <c r="Q834" i="3"/>
  <c r="O834" i="3"/>
  <c r="BJ834" i="3"/>
  <c r="BD834" i="3"/>
  <c r="BH833" i="3"/>
  <c r="BG833" i="3"/>
  <c r="BF833" i="3"/>
  <c r="BE833" i="3"/>
  <c r="S833" i="3"/>
  <c r="Q833" i="3"/>
  <c r="O833" i="3"/>
  <c r="BJ833" i="3"/>
  <c r="BD833" i="3"/>
  <c r="BH832" i="3"/>
  <c r="BG832" i="3"/>
  <c r="BF832" i="3"/>
  <c r="BE832" i="3"/>
  <c r="S832" i="3"/>
  <c r="Q832" i="3"/>
  <c r="O832" i="3"/>
  <c r="BJ832" i="3"/>
  <c r="BD832" i="3"/>
  <c r="BH830" i="3"/>
  <c r="BG830" i="3"/>
  <c r="BF830" i="3"/>
  <c r="BE830" i="3"/>
  <c r="S830" i="3"/>
  <c r="Q830" i="3"/>
  <c r="O830" i="3"/>
  <c r="BJ830" i="3"/>
  <c r="BD830" i="3"/>
  <c r="BH828" i="3"/>
  <c r="BG828" i="3"/>
  <c r="BF828" i="3"/>
  <c r="BE828" i="3"/>
  <c r="S828" i="3"/>
  <c r="Q828" i="3"/>
  <c r="O828" i="3"/>
  <c r="BJ828" i="3"/>
  <c r="BD828" i="3"/>
  <c r="BH827" i="3"/>
  <c r="BG827" i="3"/>
  <c r="BF827" i="3"/>
  <c r="BE827" i="3"/>
  <c r="S827" i="3"/>
  <c r="Q827" i="3"/>
  <c r="O827" i="3"/>
  <c r="BJ827" i="3"/>
  <c r="BD827" i="3"/>
  <c r="BH825" i="3"/>
  <c r="BG825" i="3"/>
  <c r="BF825" i="3"/>
  <c r="BE825" i="3"/>
  <c r="S825" i="3"/>
  <c r="Q825" i="3"/>
  <c r="O825" i="3"/>
  <c r="BJ825" i="3"/>
  <c r="BD825" i="3"/>
  <c r="BH823" i="3"/>
  <c r="BG823" i="3"/>
  <c r="BF823" i="3"/>
  <c r="BE823" i="3"/>
  <c r="S823" i="3"/>
  <c r="BJ823" i="3"/>
  <c r="BH821" i="3"/>
  <c r="BG821" i="3"/>
  <c r="BF821" i="3"/>
  <c r="BE821" i="3"/>
  <c r="S821" i="3"/>
  <c r="BJ821" i="3"/>
  <c r="BH820" i="3"/>
  <c r="BG820" i="3"/>
  <c r="BF820" i="3"/>
  <c r="BE820" i="3"/>
  <c r="S820" i="3"/>
  <c r="BJ820" i="3"/>
  <c r="BH818" i="3"/>
  <c r="BG818" i="3"/>
  <c r="BF818" i="3"/>
  <c r="BE818" i="3"/>
  <c r="S818" i="3"/>
  <c r="BJ818" i="3"/>
  <c r="BH816" i="3"/>
  <c r="BG816" i="3"/>
  <c r="BF816" i="3"/>
  <c r="BE816" i="3"/>
  <c r="S816" i="3"/>
  <c r="BJ816" i="3"/>
  <c r="BH814" i="3"/>
  <c r="BG814" i="3"/>
  <c r="BF814" i="3"/>
  <c r="BE814" i="3"/>
  <c r="S814" i="3"/>
  <c r="BJ814" i="3"/>
  <c r="BH812" i="3"/>
  <c r="BG812" i="3"/>
  <c r="BF812" i="3"/>
  <c r="BE812" i="3"/>
  <c r="S812" i="3"/>
  <c r="BJ812" i="3"/>
  <c r="BH811" i="3"/>
  <c r="BG811" i="3"/>
  <c r="BF811" i="3"/>
  <c r="BE811" i="3"/>
  <c r="S811" i="3"/>
  <c r="BJ811" i="3"/>
  <c r="BD811" i="3"/>
  <c r="BH809" i="3"/>
  <c r="BG809" i="3"/>
  <c r="BF809" i="3"/>
  <c r="BE809" i="3"/>
  <c r="S809" i="3"/>
  <c r="BJ809" i="3"/>
  <c r="BH806" i="3"/>
  <c r="BG806" i="3"/>
  <c r="BF806" i="3"/>
  <c r="BE806" i="3"/>
  <c r="S806" i="3"/>
  <c r="BJ806" i="3"/>
  <c r="BH804" i="3"/>
  <c r="BG804" i="3"/>
  <c r="BF804" i="3"/>
  <c r="BE804" i="3"/>
  <c r="S804" i="3"/>
  <c r="BJ804" i="3"/>
  <c r="BH802" i="3"/>
  <c r="BG802" i="3"/>
  <c r="BF802" i="3"/>
  <c r="BE802" i="3"/>
  <c r="S802" i="3"/>
  <c r="BJ802" i="3"/>
  <c r="BH800" i="3"/>
  <c r="BG800" i="3"/>
  <c r="BF800" i="3"/>
  <c r="BE800" i="3"/>
  <c r="S800" i="3"/>
  <c r="BJ800" i="3"/>
  <c r="BD800" i="3"/>
  <c r="BH798" i="3"/>
  <c r="BG798" i="3"/>
  <c r="BF798" i="3"/>
  <c r="BE798" i="3"/>
  <c r="S798" i="3"/>
  <c r="BJ798" i="3"/>
  <c r="BH796" i="3"/>
  <c r="BG796" i="3"/>
  <c r="BF796" i="3"/>
  <c r="BE796" i="3"/>
  <c r="S796" i="3"/>
  <c r="BJ796" i="3"/>
  <c r="BD796" i="3"/>
  <c r="BH794" i="3"/>
  <c r="BG794" i="3"/>
  <c r="BF794" i="3"/>
  <c r="BE794" i="3"/>
  <c r="S794" i="3"/>
  <c r="BJ794" i="3"/>
  <c r="BD794" i="3"/>
  <c r="BH792" i="3"/>
  <c r="BG792" i="3"/>
  <c r="BF792" i="3"/>
  <c r="BE792" i="3"/>
  <c r="S792" i="3"/>
  <c r="BJ792" i="3"/>
  <c r="BD792" i="3"/>
  <c r="BH790" i="3"/>
  <c r="BG790" i="3"/>
  <c r="BF790" i="3"/>
  <c r="BE790" i="3"/>
  <c r="S790" i="3"/>
  <c r="BJ790" i="3"/>
  <c r="BH788" i="3"/>
  <c r="BG788" i="3"/>
  <c r="BF788" i="3"/>
  <c r="BE788" i="3"/>
  <c r="S788" i="3"/>
  <c r="BJ788" i="3"/>
  <c r="BH785" i="3"/>
  <c r="BG785" i="3"/>
  <c r="BF785" i="3"/>
  <c r="BE785" i="3"/>
  <c r="S785" i="3"/>
  <c r="BJ785" i="3"/>
  <c r="BH783" i="3"/>
  <c r="BG783" i="3"/>
  <c r="BF783" i="3"/>
  <c r="BE783" i="3"/>
  <c r="S783" i="3"/>
  <c r="BJ783" i="3"/>
  <c r="BD783" i="3"/>
  <c r="BH781" i="3"/>
  <c r="BG781" i="3"/>
  <c r="BF781" i="3"/>
  <c r="BE781" i="3"/>
  <c r="S781" i="3"/>
  <c r="BJ781" i="3"/>
  <c r="BH779" i="3"/>
  <c r="BG779" i="3"/>
  <c r="BF779" i="3"/>
  <c r="BE779" i="3"/>
  <c r="S779" i="3"/>
  <c r="BJ779" i="3"/>
  <c r="BD779" i="3"/>
  <c r="BH777" i="3"/>
  <c r="BG777" i="3"/>
  <c r="BF777" i="3"/>
  <c r="BE777" i="3"/>
  <c r="S777" i="3"/>
  <c r="BJ777" i="3"/>
  <c r="BD777" i="3"/>
  <c r="BH775" i="3"/>
  <c r="BG775" i="3"/>
  <c r="BF775" i="3"/>
  <c r="BE775" i="3"/>
  <c r="S775" i="3"/>
  <c r="BJ775" i="3"/>
  <c r="BD775" i="3"/>
  <c r="BH773" i="3"/>
  <c r="BG773" i="3"/>
  <c r="BF773" i="3"/>
  <c r="BE773" i="3"/>
  <c r="S773" i="3"/>
  <c r="BJ773" i="3"/>
  <c r="BD773" i="3"/>
  <c r="BH771" i="3"/>
  <c r="BG771" i="3"/>
  <c r="BF771" i="3"/>
  <c r="BE771" i="3"/>
  <c r="S771" i="3"/>
  <c r="BJ771" i="3"/>
  <c r="BH769" i="3"/>
  <c r="BG769" i="3"/>
  <c r="BF769" i="3"/>
  <c r="BE769" i="3"/>
  <c r="S769" i="3"/>
  <c r="BJ769" i="3"/>
  <c r="BH767" i="3"/>
  <c r="BG767" i="3"/>
  <c r="BF767" i="3"/>
  <c r="BE767" i="3"/>
  <c r="S767" i="3"/>
  <c r="BJ767" i="3"/>
  <c r="BD767" i="3"/>
  <c r="BH765" i="3"/>
  <c r="BG765" i="3"/>
  <c r="BF765" i="3"/>
  <c r="BE765" i="3"/>
  <c r="S765" i="3"/>
  <c r="BJ765" i="3"/>
  <c r="BH763" i="3"/>
  <c r="BG763" i="3"/>
  <c r="BF763" i="3"/>
  <c r="BE763" i="3"/>
  <c r="S763" i="3"/>
  <c r="BJ763" i="3"/>
  <c r="BD763" i="3"/>
  <c r="BH761" i="3"/>
  <c r="BG761" i="3"/>
  <c r="BF761" i="3"/>
  <c r="BE761" i="3"/>
  <c r="S761" i="3"/>
  <c r="BJ761" i="3"/>
  <c r="BD761" i="3"/>
  <c r="BH759" i="3"/>
  <c r="BG759" i="3"/>
  <c r="BF759" i="3"/>
  <c r="BE759" i="3"/>
  <c r="S759" i="3"/>
  <c r="BJ759" i="3"/>
  <c r="BD759" i="3"/>
  <c r="BH757" i="3"/>
  <c r="BG757" i="3"/>
  <c r="BF757" i="3"/>
  <c r="BE757" i="3"/>
  <c r="S757" i="3"/>
  <c r="BJ757" i="3"/>
  <c r="BH755" i="3"/>
  <c r="BG755" i="3"/>
  <c r="BF755" i="3"/>
  <c r="BE755" i="3"/>
  <c r="S755" i="3"/>
  <c r="BJ755" i="3"/>
  <c r="BD755" i="3"/>
  <c r="BH753" i="3"/>
  <c r="BG753" i="3"/>
  <c r="BF753" i="3"/>
  <c r="BE753" i="3"/>
  <c r="S753" i="3"/>
  <c r="BJ753" i="3"/>
  <c r="BH751" i="3"/>
  <c r="BG751" i="3"/>
  <c r="BF751" i="3"/>
  <c r="BE751" i="3"/>
  <c r="S751" i="3"/>
  <c r="BJ751" i="3"/>
  <c r="BD751" i="3"/>
  <c r="BH749" i="3"/>
  <c r="BG749" i="3"/>
  <c r="BF749" i="3"/>
  <c r="BE749" i="3"/>
  <c r="S749" i="3"/>
  <c r="BJ749" i="3"/>
  <c r="BH747" i="3"/>
  <c r="BG747" i="3"/>
  <c r="BF747" i="3"/>
  <c r="BE747" i="3"/>
  <c r="S747" i="3"/>
  <c r="BJ747" i="3"/>
  <c r="BD747" i="3"/>
  <c r="BH746" i="3"/>
  <c r="BG746" i="3"/>
  <c r="BF746" i="3"/>
  <c r="BE746" i="3"/>
  <c r="S746" i="3"/>
  <c r="BJ746" i="3"/>
  <c r="BD746" i="3"/>
  <c r="BH743" i="3"/>
  <c r="BG743" i="3"/>
  <c r="BF743" i="3"/>
  <c r="BE743" i="3"/>
  <c r="S743" i="3"/>
  <c r="BJ743" i="3"/>
  <c r="BH741" i="3"/>
  <c r="BG741" i="3"/>
  <c r="BF741" i="3"/>
  <c r="BE741" i="3"/>
  <c r="S741" i="3"/>
  <c r="BJ741" i="3"/>
  <c r="BH739" i="3"/>
  <c r="BG739" i="3"/>
  <c r="BF739" i="3"/>
  <c r="BE739" i="3"/>
  <c r="S739" i="3"/>
  <c r="BJ739" i="3"/>
  <c r="BD739" i="3"/>
  <c r="BH737" i="3"/>
  <c r="BG737" i="3"/>
  <c r="BF737" i="3"/>
  <c r="BE737" i="3"/>
  <c r="S737" i="3"/>
  <c r="BJ737" i="3"/>
  <c r="BH735" i="3"/>
  <c r="BG735" i="3"/>
  <c r="BF735" i="3"/>
  <c r="BE735" i="3"/>
  <c r="S735" i="3"/>
  <c r="BJ735" i="3"/>
  <c r="BH733" i="3"/>
  <c r="BG733" i="3"/>
  <c r="BF733" i="3"/>
  <c r="BE733" i="3"/>
  <c r="S733" i="3"/>
  <c r="BJ733" i="3"/>
  <c r="BH731" i="3"/>
  <c r="BG731" i="3"/>
  <c r="BF731" i="3"/>
  <c r="BE731" i="3"/>
  <c r="S731" i="3"/>
  <c r="BJ731" i="3"/>
  <c r="BD731" i="3"/>
  <c r="BH729" i="3"/>
  <c r="BG729" i="3"/>
  <c r="BF729" i="3"/>
  <c r="BE729" i="3"/>
  <c r="S729" i="3"/>
  <c r="BJ729" i="3"/>
  <c r="BD729" i="3"/>
  <c r="BH727" i="3"/>
  <c r="BG727" i="3"/>
  <c r="BF727" i="3"/>
  <c r="BE727" i="3"/>
  <c r="S727" i="3"/>
  <c r="BJ727" i="3"/>
  <c r="BH725" i="3"/>
  <c r="BG725" i="3"/>
  <c r="BF725" i="3"/>
  <c r="BE725" i="3"/>
  <c r="S725" i="3"/>
  <c r="BJ725" i="3"/>
  <c r="BH723" i="3"/>
  <c r="BG723" i="3"/>
  <c r="BF723" i="3"/>
  <c r="BE723" i="3"/>
  <c r="S723" i="3"/>
  <c r="BJ723" i="3"/>
  <c r="BD723" i="3"/>
  <c r="BH721" i="3"/>
  <c r="BG721" i="3"/>
  <c r="BF721" i="3"/>
  <c r="BE721" i="3"/>
  <c r="S721" i="3"/>
  <c r="BJ721" i="3"/>
  <c r="BH719" i="3"/>
  <c r="BG719" i="3"/>
  <c r="BF719" i="3"/>
  <c r="BE719" i="3"/>
  <c r="S719" i="3"/>
  <c r="BJ719" i="3"/>
  <c r="BH716" i="3"/>
  <c r="BG716" i="3"/>
  <c r="BF716" i="3"/>
  <c r="BE716" i="3"/>
  <c r="S716" i="3"/>
  <c r="BJ716" i="3"/>
  <c r="BH714" i="3"/>
  <c r="BG714" i="3"/>
  <c r="BF714" i="3"/>
  <c r="BE714" i="3"/>
  <c r="S714" i="3"/>
  <c r="BJ714" i="3"/>
  <c r="BD714" i="3"/>
  <c r="BH712" i="3"/>
  <c r="BG712" i="3"/>
  <c r="BF712" i="3"/>
  <c r="BE712" i="3"/>
  <c r="S712" i="3"/>
  <c r="BJ712" i="3"/>
  <c r="BD712" i="3"/>
  <c r="BH710" i="3"/>
  <c r="BG710" i="3"/>
  <c r="BF710" i="3"/>
  <c r="BE710" i="3"/>
  <c r="S710" i="3"/>
  <c r="BJ710" i="3"/>
  <c r="BH708" i="3"/>
  <c r="BG708" i="3"/>
  <c r="BF708" i="3"/>
  <c r="BE708" i="3"/>
  <c r="S708" i="3"/>
  <c r="BJ708" i="3"/>
  <c r="BH706" i="3"/>
  <c r="BG706" i="3"/>
  <c r="BF706" i="3"/>
  <c r="BE706" i="3"/>
  <c r="S706" i="3"/>
  <c r="BJ706" i="3"/>
  <c r="BD706" i="3"/>
  <c r="BH704" i="3"/>
  <c r="BG704" i="3"/>
  <c r="BF704" i="3"/>
  <c r="BE704" i="3"/>
  <c r="S704" i="3"/>
  <c r="BJ704" i="3"/>
  <c r="BH702" i="3"/>
  <c r="BG702" i="3"/>
  <c r="BF702" i="3"/>
  <c r="BE702" i="3"/>
  <c r="S702" i="3"/>
  <c r="BJ702" i="3"/>
  <c r="BH700" i="3"/>
  <c r="BG700" i="3"/>
  <c r="BF700" i="3"/>
  <c r="BE700" i="3"/>
  <c r="S700" i="3"/>
  <c r="BJ700" i="3"/>
  <c r="BH698" i="3"/>
  <c r="BG698" i="3"/>
  <c r="BF698" i="3"/>
  <c r="BE698" i="3"/>
  <c r="S698" i="3"/>
  <c r="BJ698" i="3"/>
  <c r="BD698" i="3"/>
  <c r="BH696" i="3"/>
  <c r="BG696" i="3"/>
  <c r="BF696" i="3"/>
  <c r="BE696" i="3"/>
  <c r="S696" i="3"/>
  <c r="BJ696" i="3"/>
  <c r="BD696" i="3"/>
  <c r="BH694" i="3"/>
  <c r="BG694" i="3"/>
  <c r="BF694" i="3"/>
  <c r="BE694" i="3"/>
  <c r="S694" i="3"/>
  <c r="BJ694" i="3"/>
  <c r="BD694" i="3"/>
  <c r="BH692" i="3"/>
  <c r="BG692" i="3"/>
  <c r="BF692" i="3"/>
  <c r="BE692" i="3"/>
  <c r="S692" i="3"/>
  <c r="BJ692" i="3"/>
  <c r="BD692" i="3"/>
  <c r="BH690" i="3"/>
  <c r="BG690" i="3"/>
  <c r="BF690" i="3"/>
  <c r="BE690" i="3"/>
  <c r="S690" i="3"/>
  <c r="BJ690" i="3"/>
  <c r="BD690" i="3"/>
  <c r="BH688" i="3"/>
  <c r="BG688" i="3"/>
  <c r="BF688" i="3"/>
  <c r="BE688" i="3"/>
  <c r="S688" i="3"/>
  <c r="BJ688" i="3"/>
  <c r="BH686" i="3"/>
  <c r="BG686" i="3"/>
  <c r="BF686" i="3"/>
  <c r="BE686" i="3"/>
  <c r="S686" i="3"/>
  <c r="BJ686" i="3"/>
  <c r="BD686" i="3"/>
  <c r="BH684" i="3"/>
  <c r="BG684" i="3"/>
  <c r="BF684" i="3"/>
  <c r="BE684" i="3"/>
  <c r="S684" i="3"/>
  <c r="BJ684" i="3"/>
  <c r="BH682" i="3"/>
  <c r="BG682" i="3"/>
  <c r="BF682" i="3"/>
  <c r="BE682" i="3"/>
  <c r="S682" i="3"/>
  <c r="BJ682" i="3"/>
  <c r="BD682" i="3"/>
  <c r="BH679" i="3"/>
  <c r="BG679" i="3"/>
  <c r="BF679" i="3"/>
  <c r="BE679" i="3"/>
  <c r="S679" i="3"/>
  <c r="BJ679" i="3"/>
  <c r="BD679" i="3"/>
  <c r="BH678" i="3"/>
  <c r="BG678" i="3"/>
  <c r="BF678" i="3"/>
  <c r="BE678" i="3"/>
  <c r="S678" i="3"/>
  <c r="BJ678" i="3"/>
  <c r="BD678" i="3"/>
  <c r="BH676" i="3"/>
  <c r="BG676" i="3"/>
  <c r="BF676" i="3"/>
  <c r="BE676" i="3"/>
  <c r="S676" i="3"/>
  <c r="BJ676" i="3"/>
  <c r="BH674" i="3"/>
  <c r="BG674" i="3"/>
  <c r="BF674" i="3"/>
  <c r="BE674" i="3"/>
  <c r="S674" i="3"/>
  <c r="BJ674" i="3"/>
  <c r="BD674" i="3"/>
  <c r="BH673" i="3"/>
  <c r="BG673" i="3"/>
  <c r="BF673" i="3"/>
  <c r="BE673" i="3"/>
  <c r="S673" i="3"/>
  <c r="BJ673" i="3"/>
  <c r="BH671" i="3"/>
  <c r="BG671" i="3"/>
  <c r="BF671" i="3"/>
  <c r="BE671" i="3"/>
  <c r="S671" i="3"/>
  <c r="BJ671" i="3"/>
  <c r="BD671" i="3"/>
  <c r="BH670" i="3"/>
  <c r="BG670" i="3"/>
  <c r="BF670" i="3"/>
  <c r="BE670" i="3"/>
  <c r="S670" i="3"/>
  <c r="BJ670" i="3"/>
  <c r="BH668" i="3"/>
  <c r="BG668" i="3"/>
  <c r="BF668" i="3"/>
  <c r="BE668" i="3"/>
  <c r="S668" i="3"/>
  <c r="BJ668" i="3"/>
  <c r="BD668" i="3"/>
  <c r="BH666" i="3"/>
  <c r="BG666" i="3"/>
  <c r="BF666" i="3"/>
  <c r="BE666" i="3"/>
  <c r="S666" i="3"/>
  <c r="BJ666" i="3"/>
  <c r="BD666" i="3"/>
  <c r="BH664" i="3"/>
  <c r="BG664" i="3"/>
  <c r="BF664" i="3"/>
  <c r="BE664" i="3"/>
  <c r="S664" i="3"/>
  <c r="BJ664" i="3"/>
  <c r="BD664" i="3"/>
  <c r="BH662" i="3"/>
  <c r="BG662" i="3"/>
  <c r="BF662" i="3"/>
  <c r="BE662" i="3"/>
  <c r="S662" i="3"/>
  <c r="BJ662" i="3"/>
  <c r="BH661" i="3"/>
  <c r="BG661" i="3"/>
  <c r="BF661" i="3"/>
  <c r="BE661" i="3"/>
  <c r="S661" i="3"/>
  <c r="BJ661" i="3"/>
  <c r="BD661" i="3"/>
  <c r="BH659" i="3"/>
  <c r="BG659" i="3"/>
  <c r="BF659" i="3"/>
  <c r="BE659" i="3"/>
  <c r="S659" i="3"/>
  <c r="BJ659" i="3"/>
  <c r="BH658" i="3"/>
  <c r="BG658" i="3"/>
  <c r="BF658" i="3"/>
  <c r="BE658" i="3"/>
  <c r="S658" i="3"/>
  <c r="BJ658" i="3"/>
  <c r="BD658" i="3"/>
  <c r="BH656" i="3"/>
  <c r="BG656" i="3"/>
  <c r="BF656" i="3"/>
  <c r="BE656" i="3"/>
  <c r="S656" i="3"/>
  <c r="BJ656" i="3"/>
  <c r="BH654" i="3"/>
  <c r="BG654" i="3"/>
  <c r="BF654" i="3"/>
  <c r="BE654" i="3"/>
  <c r="S654" i="3"/>
  <c r="BJ654" i="3"/>
  <c r="BD654" i="3"/>
  <c r="BH653" i="3"/>
  <c r="BG653" i="3"/>
  <c r="BF653" i="3"/>
  <c r="BE653" i="3"/>
  <c r="S653" i="3"/>
  <c r="BJ653" i="3"/>
  <c r="BD653" i="3"/>
  <c r="BH651" i="3"/>
  <c r="BG651" i="3"/>
  <c r="BF651" i="3"/>
  <c r="BE651" i="3"/>
  <c r="S651" i="3"/>
  <c r="BJ651" i="3"/>
  <c r="BD651" i="3"/>
  <c r="BH650" i="3"/>
  <c r="BG650" i="3"/>
  <c r="BF650" i="3"/>
  <c r="BE650" i="3"/>
  <c r="S650" i="3"/>
  <c r="BJ650" i="3"/>
  <c r="BH648" i="3"/>
  <c r="BG648" i="3"/>
  <c r="BF648" i="3"/>
  <c r="BE648" i="3"/>
  <c r="S648" i="3"/>
  <c r="BJ648" i="3"/>
  <c r="BD648" i="3"/>
  <c r="BH647" i="3"/>
  <c r="BG647" i="3"/>
  <c r="BF647" i="3"/>
  <c r="BE647" i="3"/>
  <c r="S647" i="3"/>
  <c r="BJ647" i="3"/>
  <c r="BH645" i="3"/>
  <c r="BG645" i="3"/>
  <c r="BF645" i="3"/>
  <c r="BE645" i="3"/>
  <c r="S645" i="3"/>
  <c r="BJ645" i="3"/>
  <c r="BD645" i="3"/>
  <c r="BH643" i="3"/>
  <c r="BG643" i="3"/>
  <c r="BF643" i="3"/>
  <c r="BE643" i="3"/>
  <c r="S643" i="3"/>
  <c r="BJ643" i="3"/>
  <c r="BH641" i="3"/>
  <c r="BG641" i="3"/>
  <c r="BF641" i="3"/>
  <c r="BE641" i="3"/>
  <c r="S641" i="3"/>
  <c r="BJ641" i="3"/>
  <c r="BD641" i="3"/>
  <c r="BH640" i="3"/>
  <c r="BG640" i="3"/>
  <c r="BF640" i="3"/>
  <c r="BE640" i="3"/>
  <c r="S640" i="3"/>
  <c r="BJ640" i="3"/>
  <c r="BD640" i="3"/>
  <c r="BH636" i="3"/>
  <c r="BG636" i="3"/>
  <c r="BF636" i="3"/>
  <c r="BE636" i="3"/>
  <c r="S636" i="3"/>
  <c r="BJ636" i="3"/>
  <c r="BD636" i="3"/>
  <c r="BH634" i="3"/>
  <c r="BG634" i="3"/>
  <c r="BF634" i="3"/>
  <c r="BE634" i="3"/>
  <c r="S634" i="3"/>
  <c r="BJ634" i="3"/>
  <c r="BD634" i="3"/>
  <c r="BH632" i="3"/>
  <c r="BG632" i="3"/>
  <c r="BF632" i="3"/>
  <c r="BE632" i="3"/>
  <c r="S632" i="3"/>
  <c r="BJ632" i="3"/>
  <c r="BD632" i="3"/>
  <c r="BH630" i="3"/>
  <c r="BG630" i="3"/>
  <c r="BF630" i="3"/>
  <c r="BE630" i="3"/>
  <c r="S630" i="3"/>
  <c r="BJ630" i="3"/>
  <c r="BH628" i="3"/>
  <c r="BG628" i="3"/>
  <c r="BF628" i="3"/>
  <c r="BE628" i="3"/>
  <c r="S628" i="3"/>
  <c r="BJ628" i="3"/>
  <c r="BD628" i="3"/>
  <c r="BH626" i="3"/>
  <c r="BG626" i="3"/>
  <c r="BF626" i="3"/>
  <c r="BE626" i="3"/>
  <c r="S626" i="3"/>
  <c r="BJ626" i="3"/>
  <c r="BH624" i="3"/>
  <c r="BG624" i="3"/>
  <c r="BF624" i="3"/>
  <c r="BE624" i="3"/>
  <c r="S624" i="3"/>
  <c r="BJ624" i="3"/>
  <c r="BD624" i="3"/>
  <c r="BH622" i="3"/>
  <c r="BG622" i="3"/>
  <c r="BF622" i="3"/>
  <c r="BE622" i="3"/>
  <c r="S622" i="3"/>
  <c r="BJ622" i="3"/>
  <c r="BD622" i="3"/>
  <c r="BH620" i="3"/>
  <c r="BG620" i="3"/>
  <c r="BF620" i="3"/>
  <c r="BE620" i="3"/>
  <c r="S620" i="3"/>
  <c r="BJ620" i="3"/>
  <c r="BD620" i="3"/>
  <c r="BH618" i="3"/>
  <c r="BG618" i="3"/>
  <c r="BF618" i="3"/>
  <c r="BE618" i="3"/>
  <c r="S618" i="3"/>
  <c r="BJ618" i="3"/>
  <c r="BH616" i="3"/>
  <c r="BG616" i="3"/>
  <c r="BF616" i="3"/>
  <c r="BE616" i="3"/>
  <c r="S616" i="3"/>
  <c r="BJ616" i="3"/>
  <c r="BD616" i="3"/>
  <c r="BH614" i="3"/>
  <c r="BG614" i="3"/>
  <c r="BF614" i="3"/>
  <c r="BE614" i="3"/>
  <c r="S614" i="3"/>
  <c r="BJ614" i="3"/>
  <c r="BH612" i="3"/>
  <c r="BG612" i="3"/>
  <c r="BF612" i="3"/>
  <c r="BE612" i="3"/>
  <c r="S612" i="3"/>
  <c r="BJ612" i="3"/>
  <c r="BD612" i="3"/>
  <c r="BH609" i="3"/>
  <c r="BG609" i="3"/>
  <c r="BF609" i="3"/>
  <c r="BE609" i="3"/>
  <c r="S609" i="3"/>
  <c r="BJ609" i="3"/>
  <c r="BH607" i="3"/>
  <c r="BG607" i="3"/>
  <c r="BF607" i="3"/>
  <c r="BE607" i="3"/>
  <c r="S607" i="3"/>
  <c r="BJ607" i="3"/>
  <c r="BD607" i="3"/>
  <c r="BH605" i="3"/>
  <c r="BG605" i="3"/>
  <c r="BF605" i="3"/>
  <c r="BE605" i="3"/>
  <c r="S605" i="3"/>
  <c r="BJ605" i="3"/>
  <c r="BD605" i="3"/>
  <c r="BH603" i="3"/>
  <c r="BG603" i="3"/>
  <c r="BF603" i="3"/>
  <c r="BE603" i="3"/>
  <c r="S603" i="3"/>
  <c r="BJ603" i="3"/>
  <c r="BD603" i="3"/>
  <c r="BH601" i="3"/>
  <c r="BG601" i="3"/>
  <c r="BF601" i="3"/>
  <c r="BE601" i="3"/>
  <c r="S601" i="3"/>
  <c r="BJ601" i="3"/>
  <c r="BH599" i="3"/>
  <c r="BG599" i="3"/>
  <c r="BF599" i="3"/>
  <c r="BE599" i="3"/>
  <c r="S599" i="3"/>
  <c r="BJ599" i="3"/>
  <c r="BD599" i="3"/>
  <c r="BH597" i="3"/>
  <c r="BG597" i="3"/>
  <c r="BF597" i="3"/>
  <c r="BE597" i="3"/>
  <c r="S597" i="3"/>
  <c r="BJ597" i="3"/>
  <c r="BH595" i="3"/>
  <c r="BG595" i="3"/>
  <c r="BF595" i="3"/>
  <c r="BE595" i="3"/>
  <c r="S595" i="3"/>
  <c r="BJ595" i="3"/>
  <c r="BD595" i="3"/>
  <c r="BH593" i="3"/>
  <c r="BG593" i="3"/>
  <c r="BF593" i="3"/>
  <c r="BE593" i="3"/>
  <c r="S593" i="3"/>
  <c r="BJ593" i="3"/>
  <c r="BH591" i="3"/>
  <c r="BG591" i="3"/>
  <c r="BF591" i="3"/>
  <c r="BE591" i="3"/>
  <c r="S591" i="3"/>
  <c r="BJ591" i="3"/>
  <c r="BD591" i="3"/>
  <c r="BH589" i="3"/>
  <c r="BG589" i="3"/>
  <c r="BF589" i="3"/>
  <c r="BE589" i="3"/>
  <c r="S589" i="3"/>
  <c r="BJ589" i="3"/>
  <c r="BD589" i="3"/>
  <c r="BH587" i="3"/>
  <c r="BG587" i="3"/>
  <c r="BF587" i="3"/>
  <c r="BE587" i="3"/>
  <c r="S587" i="3"/>
  <c r="BJ587" i="3"/>
  <c r="BD587" i="3"/>
  <c r="BH585" i="3"/>
  <c r="BG585" i="3"/>
  <c r="BF585" i="3"/>
  <c r="BE585" i="3"/>
  <c r="S585" i="3"/>
  <c r="BJ585" i="3"/>
  <c r="BH583" i="3"/>
  <c r="BG583" i="3"/>
  <c r="BF583" i="3"/>
  <c r="BE583" i="3"/>
  <c r="S583" i="3"/>
  <c r="BJ583" i="3"/>
  <c r="BD583" i="3"/>
  <c r="BH581" i="3"/>
  <c r="BG581" i="3"/>
  <c r="BF581" i="3"/>
  <c r="BE581" i="3"/>
  <c r="S581" i="3"/>
  <c r="BJ581" i="3"/>
  <c r="BH579" i="3"/>
  <c r="BG579" i="3"/>
  <c r="BF579" i="3"/>
  <c r="BE579" i="3"/>
  <c r="S579" i="3"/>
  <c r="BJ579" i="3"/>
  <c r="BD579" i="3"/>
  <c r="BH577" i="3"/>
  <c r="BG577" i="3"/>
  <c r="BF577" i="3"/>
  <c r="BE577" i="3"/>
  <c r="S577" i="3"/>
  <c r="BJ577" i="3"/>
  <c r="BH575" i="3"/>
  <c r="BG575" i="3"/>
  <c r="BF575" i="3"/>
  <c r="BE575" i="3"/>
  <c r="S575" i="3"/>
  <c r="BJ575" i="3"/>
  <c r="BD575" i="3"/>
  <c r="BH573" i="3"/>
  <c r="BG573" i="3"/>
  <c r="BF573" i="3"/>
  <c r="BE573" i="3"/>
  <c r="S573" i="3"/>
  <c r="BJ573" i="3"/>
  <c r="BD573" i="3"/>
  <c r="BH571" i="3"/>
  <c r="BG571" i="3"/>
  <c r="BF571" i="3"/>
  <c r="BE571" i="3"/>
  <c r="S571" i="3"/>
  <c r="BJ571" i="3"/>
  <c r="BD571" i="3"/>
  <c r="BH569" i="3"/>
  <c r="BG569" i="3"/>
  <c r="BF569" i="3"/>
  <c r="BE569" i="3"/>
  <c r="S569" i="3"/>
  <c r="BJ569" i="3"/>
  <c r="BD569" i="3"/>
  <c r="BH567" i="3"/>
  <c r="BG567" i="3"/>
  <c r="BF567" i="3"/>
  <c r="BE567" i="3"/>
  <c r="S567" i="3"/>
  <c r="BJ567" i="3"/>
  <c r="BD567" i="3"/>
  <c r="BH565" i="3"/>
  <c r="BG565" i="3"/>
  <c r="BF565" i="3"/>
  <c r="BE565" i="3"/>
  <c r="S565" i="3"/>
  <c r="BJ565" i="3"/>
  <c r="BH563" i="3"/>
  <c r="BG563" i="3"/>
  <c r="BF563" i="3"/>
  <c r="BE563" i="3"/>
  <c r="S563" i="3"/>
  <c r="BJ563" i="3"/>
  <c r="BD563" i="3"/>
  <c r="BH561" i="3"/>
  <c r="BG561" i="3"/>
  <c r="BF561" i="3"/>
  <c r="BE561" i="3"/>
  <c r="S561" i="3"/>
  <c r="BJ561" i="3"/>
  <c r="BH559" i="3"/>
  <c r="BG559" i="3"/>
  <c r="BF559" i="3"/>
  <c r="BE559" i="3"/>
  <c r="S559" i="3"/>
  <c r="BJ559" i="3"/>
  <c r="BD559" i="3"/>
  <c r="BH557" i="3"/>
  <c r="BG557" i="3"/>
  <c r="BF557" i="3"/>
  <c r="BE557" i="3"/>
  <c r="S557" i="3"/>
  <c r="BJ557" i="3"/>
  <c r="BD557" i="3"/>
  <c r="BH555" i="3"/>
  <c r="BG555" i="3"/>
  <c r="BF555" i="3"/>
  <c r="BE555" i="3"/>
  <c r="S555" i="3"/>
  <c r="BJ555" i="3"/>
  <c r="BD555" i="3"/>
  <c r="BH553" i="3"/>
  <c r="BG553" i="3"/>
  <c r="BF553" i="3"/>
  <c r="BE553" i="3"/>
  <c r="S553" i="3"/>
  <c r="BJ553" i="3"/>
  <c r="BH551" i="3"/>
  <c r="BG551" i="3"/>
  <c r="BF551" i="3"/>
  <c r="BE551" i="3"/>
  <c r="S551" i="3"/>
  <c r="BJ551" i="3"/>
  <c r="BD551" i="3"/>
  <c r="BH549" i="3"/>
  <c r="BG549" i="3"/>
  <c r="BF549" i="3"/>
  <c r="BE549" i="3"/>
  <c r="S549" i="3"/>
  <c r="BJ549" i="3"/>
  <c r="BH547" i="3"/>
  <c r="BG547" i="3"/>
  <c r="BF547" i="3"/>
  <c r="BE547" i="3"/>
  <c r="S547" i="3"/>
  <c r="BJ547" i="3"/>
  <c r="BD547" i="3"/>
  <c r="BH545" i="3"/>
  <c r="BG545" i="3"/>
  <c r="BF545" i="3"/>
  <c r="BE545" i="3"/>
  <c r="S545" i="3"/>
  <c r="BJ545" i="3"/>
  <c r="BH543" i="3"/>
  <c r="BG543" i="3"/>
  <c r="BF543" i="3"/>
  <c r="BE543" i="3"/>
  <c r="S543" i="3"/>
  <c r="BJ543" i="3"/>
  <c r="BD543" i="3"/>
  <c r="BH541" i="3"/>
  <c r="BG541" i="3"/>
  <c r="BF541" i="3"/>
  <c r="BE541" i="3"/>
  <c r="S541" i="3"/>
  <c r="BJ541" i="3"/>
  <c r="BD541" i="3"/>
  <c r="BH539" i="3"/>
  <c r="BG539" i="3"/>
  <c r="BF539" i="3"/>
  <c r="BE539" i="3"/>
  <c r="S539" i="3"/>
  <c r="BJ539" i="3"/>
  <c r="BD539" i="3"/>
  <c r="BH537" i="3"/>
  <c r="BG537" i="3"/>
  <c r="BF537" i="3"/>
  <c r="BE537" i="3"/>
  <c r="S537" i="3"/>
  <c r="BJ537" i="3"/>
  <c r="BH535" i="3"/>
  <c r="BG535" i="3"/>
  <c r="BF535" i="3"/>
  <c r="BE535" i="3"/>
  <c r="S535" i="3"/>
  <c r="BJ535" i="3"/>
  <c r="BD535" i="3"/>
  <c r="BH533" i="3"/>
  <c r="BG533" i="3"/>
  <c r="BF533" i="3"/>
  <c r="BE533" i="3"/>
  <c r="S533" i="3"/>
  <c r="BJ533" i="3"/>
  <c r="BH531" i="3"/>
  <c r="BG531" i="3"/>
  <c r="BF531" i="3"/>
  <c r="BE531" i="3"/>
  <c r="S531" i="3"/>
  <c r="BJ531" i="3"/>
  <c r="BD531" i="3"/>
  <c r="BH529" i="3"/>
  <c r="BG529" i="3"/>
  <c r="BF529" i="3"/>
  <c r="BE529" i="3"/>
  <c r="S529" i="3"/>
  <c r="BJ529" i="3"/>
  <c r="BH528" i="3"/>
  <c r="BG528" i="3"/>
  <c r="BF528" i="3"/>
  <c r="BE528" i="3"/>
  <c r="S528" i="3"/>
  <c r="BJ528" i="3"/>
  <c r="BD528" i="3"/>
  <c r="BH525" i="3"/>
  <c r="BG525" i="3"/>
  <c r="BF525" i="3"/>
  <c r="BE525" i="3"/>
  <c r="S525" i="3"/>
  <c r="BJ525" i="3"/>
  <c r="BD525" i="3"/>
  <c r="BH523" i="3"/>
  <c r="BG523" i="3"/>
  <c r="BF523" i="3"/>
  <c r="BE523" i="3"/>
  <c r="S523" i="3"/>
  <c r="BJ523" i="3"/>
  <c r="BD523" i="3"/>
  <c r="BH521" i="3"/>
  <c r="BG521" i="3"/>
  <c r="BF521" i="3"/>
  <c r="BE521" i="3"/>
  <c r="S521" i="3"/>
  <c r="BJ521" i="3"/>
  <c r="BH519" i="3"/>
  <c r="BG519" i="3"/>
  <c r="BF519" i="3"/>
  <c r="BE519" i="3"/>
  <c r="S519" i="3"/>
  <c r="BJ519" i="3"/>
  <c r="BD519" i="3"/>
  <c r="BH517" i="3"/>
  <c r="BG517" i="3"/>
  <c r="BF517" i="3"/>
  <c r="BE517" i="3"/>
  <c r="S517" i="3"/>
  <c r="BJ517" i="3"/>
  <c r="BH515" i="3"/>
  <c r="BG515" i="3"/>
  <c r="BF515" i="3"/>
  <c r="BE515" i="3"/>
  <c r="S515" i="3"/>
  <c r="BJ515" i="3"/>
  <c r="BD515" i="3"/>
  <c r="BH513" i="3"/>
  <c r="BG513" i="3"/>
  <c r="BF513" i="3"/>
  <c r="BE513" i="3"/>
  <c r="S513" i="3"/>
  <c r="BJ513" i="3"/>
  <c r="BH511" i="3"/>
  <c r="BG511" i="3"/>
  <c r="BF511" i="3"/>
  <c r="BE511" i="3"/>
  <c r="S511" i="3"/>
  <c r="BJ511" i="3"/>
  <c r="BD511" i="3"/>
  <c r="BH509" i="3"/>
  <c r="BG509" i="3"/>
  <c r="BF509" i="3"/>
  <c r="BE509" i="3"/>
  <c r="S509" i="3"/>
  <c r="BJ509" i="3"/>
  <c r="BD509" i="3"/>
  <c r="BH507" i="3"/>
  <c r="BG507" i="3"/>
  <c r="BF507" i="3"/>
  <c r="BE507" i="3"/>
  <c r="S507" i="3"/>
  <c r="BJ507" i="3"/>
  <c r="BD507" i="3"/>
  <c r="BH505" i="3"/>
  <c r="BG505" i="3"/>
  <c r="BF505" i="3"/>
  <c r="BE505" i="3"/>
  <c r="S505" i="3"/>
  <c r="BJ505" i="3"/>
  <c r="BD505" i="3"/>
  <c r="BH503" i="3"/>
  <c r="BG503" i="3"/>
  <c r="BF503" i="3"/>
  <c r="BE503" i="3"/>
  <c r="S503" i="3"/>
  <c r="BJ503" i="3"/>
  <c r="BD503" i="3"/>
  <c r="BH500" i="3"/>
  <c r="BG500" i="3"/>
  <c r="BF500" i="3"/>
  <c r="BE500" i="3"/>
  <c r="S500" i="3"/>
  <c r="BJ500" i="3"/>
  <c r="BH498" i="3"/>
  <c r="BG498" i="3"/>
  <c r="BF498" i="3"/>
  <c r="BE498" i="3"/>
  <c r="S498" i="3"/>
  <c r="BJ498" i="3"/>
  <c r="BD498" i="3"/>
  <c r="BH496" i="3"/>
  <c r="BG496" i="3"/>
  <c r="BF496" i="3"/>
  <c r="BE496" i="3"/>
  <c r="S496" i="3"/>
  <c r="BJ496" i="3"/>
  <c r="BH494" i="3"/>
  <c r="BG494" i="3"/>
  <c r="BF494" i="3"/>
  <c r="BE494" i="3"/>
  <c r="S494" i="3"/>
  <c r="BJ494" i="3"/>
  <c r="BD494" i="3"/>
  <c r="BH492" i="3"/>
  <c r="BG492" i="3"/>
  <c r="BF492" i="3"/>
  <c r="BE492" i="3"/>
  <c r="S492" i="3"/>
  <c r="BJ492" i="3"/>
  <c r="BD492" i="3"/>
  <c r="BH490" i="3"/>
  <c r="BG490" i="3"/>
  <c r="BF490" i="3"/>
  <c r="BE490" i="3"/>
  <c r="S490" i="3"/>
  <c r="BJ490" i="3"/>
  <c r="BD490" i="3"/>
  <c r="BH488" i="3"/>
  <c r="BG488" i="3"/>
  <c r="BF488" i="3"/>
  <c r="BE488" i="3"/>
  <c r="S488" i="3"/>
  <c r="BJ488" i="3"/>
  <c r="BH485" i="3"/>
  <c r="BG485" i="3"/>
  <c r="BF485" i="3"/>
  <c r="BE485" i="3"/>
  <c r="S485" i="3"/>
  <c r="BJ485" i="3"/>
  <c r="BD485" i="3"/>
  <c r="BH483" i="3"/>
  <c r="BG483" i="3"/>
  <c r="BF483" i="3"/>
  <c r="BE483" i="3"/>
  <c r="S483" i="3"/>
  <c r="BJ483" i="3"/>
  <c r="BH481" i="3"/>
  <c r="BG481" i="3"/>
  <c r="BF481" i="3"/>
  <c r="BE481" i="3"/>
  <c r="S481" i="3"/>
  <c r="BJ481" i="3"/>
  <c r="BD481" i="3"/>
  <c r="BH479" i="3"/>
  <c r="BG479" i="3"/>
  <c r="BF479" i="3"/>
  <c r="BE479" i="3"/>
  <c r="S479" i="3"/>
  <c r="BJ479" i="3"/>
  <c r="BH477" i="3"/>
  <c r="BG477" i="3"/>
  <c r="BF477" i="3"/>
  <c r="BE477" i="3"/>
  <c r="S477" i="3"/>
  <c r="BJ477" i="3"/>
  <c r="BD477" i="3"/>
  <c r="BH475" i="3"/>
  <c r="BG475" i="3"/>
  <c r="BF475" i="3"/>
  <c r="BE475" i="3"/>
  <c r="S475" i="3"/>
  <c r="BJ475" i="3"/>
  <c r="BD475" i="3"/>
  <c r="BH473" i="3"/>
  <c r="BG473" i="3"/>
  <c r="BF473" i="3"/>
  <c r="BE473" i="3"/>
  <c r="S473" i="3"/>
  <c r="BJ473" i="3"/>
  <c r="BD473" i="3"/>
  <c r="BH471" i="3"/>
  <c r="BG471" i="3"/>
  <c r="BF471" i="3"/>
  <c r="BE471" i="3"/>
  <c r="S471" i="3"/>
  <c r="BJ471" i="3"/>
  <c r="BH469" i="3"/>
  <c r="BG469" i="3"/>
  <c r="BF469" i="3"/>
  <c r="BE469" i="3"/>
  <c r="S469" i="3"/>
  <c r="BJ469" i="3"/>
  <c r="BD469" i="3"/>
  <c r="BH467" i="3"/>
  <c r="BG467" i="3"/>
  <c r="BF467" i="3"/>
  <c r="BE467" i="3"/>
  <c r="S467" i="3"/>
  <c r="BJ467" i="3"/>
  <c r="BH465" i="3"/>
  <c r="BG465" i="3"/>
  <c r="BF465" i="3"/>
  <c r="BE465" i="3"/>
  <c r="S465" i="3"/>
  <c r="BJ465" i="3"/>
  <c r="BD465" i="3"/>
  <c r="BH463" i="3"/>
  <c r="BG463" i="3"/>
  <c r="BF463" i="3"/>
  <c r="BE463" i="3"/>
  <c r="S463" i="3"/>
  <c r="BJ463" i="3"/>
  <c r="BH461" i="3"/>
  <c r="BG461" i="3"/>
  <c r="BF461" i="3"/>
  <c r="BE461" i="3"/>
  <c r="S461" i="3"/>
  <c r="BJ461" i="3"/>
  <c r="BD461" i="3"/>
  <c r="BH459" i="3"/>
  <c r="BG459" i="3"/>
  <c r="BF459" i="3"/>
  <c r="BE459" i="3"/>
  <c r="S459" i="3"/>
  <c r="BJ459" i="3"/>
  <c r="BD459" i="3"/>
  <c r="BH457" i="3"/>
  <c r="BG457" i="3"/>
  <c r="BF457" i="3"/>
  <c r="BE457" i="3"/>
  <c r="S457" i="3"/>
  <c r="BJ457" i="3"/>
  <c r="BD457" i="3"/>
  <c r="BH455" i="3"/>
  <c r="BG455" i="3"/>
  <c r="BF455" i="3"/>
  <c r="BE455" i="3"/>
  <c r="S455" i="3"/>
  <c r="BJ455" i="3"/>
  <c r="BH453" i="3"/>
  <c r="BG453" i="3"/>
  <c r="BF453" i="3"/>
  <c r="BE453" i="3"/>
  <c r="S453" i="3"/>
  <c r="BJ453" i="3"/>
  <c r="BD453" i="3"/>
  <c r="BH450" i="3"/>
  <c r="BG450" i="3"/>
  <c r="BF450" i="3"/>
  <c r="BE450" i="3"/>
  <c r="S450" i="3"/>
  <c r="BJ450" i="3"/>
  <c r="BH448" i="3"/>
  <c r="BG448" i="3"/>
  <c r="BF448" i="3"/>
  <c r="BE448" i="3"/>
  <c r="S448" i="3"/>
  <c r="BJ448" i="3"/>
  <c r="BD448" i="3"/>
  <c r="BH446" i="3"/>
  <c r="BG446" i="3"/>
  <c r="BF446" i="3"/>
  <c r="BE446" i="3"/>
  <c r="S446" i="3"/>
  <c r="BJ446" i="3"/>
  <c r="BH444" i="3"/>
  <c r="BG444" i="3"/>
  <c r="BF444" i="3"/>
  <c r="BE444" i="3"/>
  <c r="S444" i="3"/>
  <c r="BJ444" i="3"/>
  <c r="BD444" i="3"/>
  <c r="BH442" i="3"/>
  <c r="BG442" i="3"/>
  <c r="BF442" i="3"/>
  <c r="BE442" i="3"/>
  <c r="S442" i="3"/>
  <c r="BJ442" i="3"/>
  <c r="BD442" i="3"/>
  <c r="BH440" i="3"/>
  <c r="BG440" i="3"/>
  <c r="BF440" i="3"/>
  <c r="BE440" i="3"/>
  <c r="S440" i="3"/>
  <c r="BJ440" i="3"/>
  <c r="BD440" i="3"/>
  <c r="BH438" i="3"/>
  <c r="BG438" i="3"/>
  <c r="BF438" i="3"/>
  <c r="BE438" i="3"/>
  <c r="S438" i="3"/>
  <c r="BJ438" i="3"/>
  <c r="BD438" i="3"/>
  <c r="BH436" i="3"/>
  <c r="BG436" i="3"/>
  <c r="BF436" i="3"/>
  <c r="BE436" i="3"/>
  <c r="S436" i="3"/>
  <c r="BJ436" i="3"/>
  <c r="BD436" i="3"/>
  <c r="BH434" i="3"/>
  <c r="BG434" i="3"/>
  <c r="BF434" i="3"/>
  <c r="BE434" i="3"/>
  <c r="S434" i="3"/>
  <c r="BJ434" i="3"/>
  <c r="BH432" i="3"/>
  <c r="BG432" i="3"/>
  <c r="BF432" i="3"/>
  <c r="BE432" i="3"/>
  <c r="S432" i="3"/>
  <c r="BJ432" i="3"/>
  <c r="BD432" i="3"/>
  <c r="BH430" i="3"/>
  <c r="BG430" i="3"/>
  <c r="BF430" i="3"/>
  <c r="BE430" i="3"/>
  <c r="S430" i="3"/>
  <c r="BJ430" i="3"/>
  <c r="BH427" i="3"/>
  <c r="BG427" i="3"/>
  <c r="BF427" i="3"/>
  <c r="BE427" i="3"/>
  <c r="S427" i="3"/>
  <c r="BJ427" i="3"/>
  <c r="BD427" i="3"/>
  <c r="BH425" i="3"/>
  <c r="BG425" i="3"/>
  <c r="BF425" i="3"/>
  <c r="BE425" i="3"/>
  <c r="S425" i="3"/>
  <c r="BJ425" i="3"/>
  <c r="BD425" i="3"/>
  <c r="BH423" i="3"/>
  <c r="BG423" i="3"/>
  <c r="BF423" i="3"/>
  <c r="BE423" i="3"/>
  <c r="S423" i="3"/>
  <c r="BJ423" i="3"/>
  <c r="BD423" i="3"/>
  <c r="BH421" i="3"/>
  <c r="BG421" i="3"/>
  <c r="BF421" i="3"/>
  <c r="BE421" i="3"/>
  <c r="S421" i="3"/>
  <c r="BJ421" i="3"/>
  <c r="BH419" i="3"/>
  <c r="BG419" i="3"/>
  <c r="BF419" i="3"/>
  <c r="BE419" i="3"/>
  <c r="S419" i="3"/>
  <c r="BJ419" i="3"/>
  <c r="BD419" i="3"/>
  <c r="BH417" i="3"/>
  <c r="BG417" i="3"/>
  <c r="BF417" i="3"/>
  <c r="BE417" i="3"/>
  <c r="S417" i="3"/>
  <c r="BJ417" i="3"/>
  <c r="BH415" i="3"/>
  <c r="BG415" i="3"/>
  <c r="BF415" i="3"/>
  <c r="BE415" i="3"/>
  <c r="S415" i="3"/>
  <c r="BJ415" i="3"/>
  <c r="BD415" i="3"/>
  <c r="BH413" i="3"/>
  <c r="BG413" i="3"/>
  <c r="BF413" i="3"/>
  <c r="BE413" i="3"/>
  <c r="S413" i="3"/>
  <c r="BJ413" i="3"/>
  <c r="BH411" i="3"/>
  <c r="BG411" i="3"/>
  <c r="BF411" i="3"/>
  <c r="BE411" i="3"/>
  <c r="S411" i="3"/>
  <c r="BJ411" i="3"/>
  <c r="BD411" i="3"/>
  <c r="BH409" i="3"/>
  <c r="BG409" i="3"/>
  <c r="BF409" i="3"/>
  <c r="BE409" i="3"/>
  <c r="S409" i="3"/>
  <c r="BJ409" i="3"/>
  <c r="BD409" i="3"/>
  <c r="BH408" i="3"/>
  <c r="BG408" i="3"/>
  <c r="BF408" i="3"/>
  <c r="BE408" i="3"/>
  <c r="S408" i="3"/>
  <c r="BJ408" i="3"/>
  <c r="BD408" i="3"/>
  <c r="BH406" i="3"/>
  <c r="BG406" i="3"/>
  <c r="BF406" i="3"/>
  <c r="BE406" i="3"/>
  <c r="S406" i="3"/>
  <c r="BJ406" i="3"/>
  <c r="BH404" i="3"/>
  <c r="BG404" i="3"/>
  <c r="BF404" i="3"/>
  <c r="BE404" i="3"/>
  <c r="S404" i="3"/>
  <c r="BJ404" i="3"/>
  <c r="BD404" i="3"/>
  <c r="BH402" i="3"/>
  <c r="BG402" i="3"/>
  <c r="BF402" i="3"/>
  <c r="BE402" i="3"/>
  <c r="S402" i="3"/>
  <c r="BJ402" i="3"/>
  <c r="BH400" i="3"/>
  <c r="BG400" i="3"/>
  <c r="BF400" i="3"/>
  <c r="BE400" i="3"/>
  <c r="S400" i="3"/>
  <c r="BJ400" i="3"/>
  <c r="BD400" i="3"/>
  <c r="BH398" i="3"/>
  <c r="BG398" i="3"/>
  <c r="BF398" i="3"/>
  <c r="BE398" i="3"/>
  <c r="S398" i="3"/>
  <c r="BJ398" i="3"/>
  <c r="BH396" i="3"/>
  <c r="BG396" i="3"/>
  <c r="BF396" i="3"/>
  <c r="BE396" i="3"/>
  <c r="S396" i="3"/>
  <c r="BJ396" i="3"/>
  <c r="BD396" i="3"/>
  <c r="BH394" i="3"/>
  <c r="BG394" i="3"/>
  <c r="BF394" i="3"/>
  <c r="BE394" i="3"/>
  <c r="S394" i="3"/>
  <c r="BJ394" i="3"/>
  <c r="BD394" i="3"/>
  <c r="BH392" i="3"/>
  <c r="BG392" i="3"/>
  <c r="BF392" i="3"/>
  <c r="BE392" i="3"/>
  <c r="S392" i="3"/>
  <c r="BJ392" i="3"/>
  <c r="BD392" i="3"/>
  <c r="BH390" i="3"/>
  <c r="BG390" i="3"/>
  <c r="BF390" i="3"/>
  <c r="BE390" i="3"/>
  <c r="S390" i="3"/>
  <c r="BJ390" i="3"/>
  <c r="BH388" i="3"/>
  <c r="BG388" i="3"/>
  <c r="BF388" i="3"/>
  <c r="BE388" i="3"/>
  <c r="S388" i="3"/>
  <c r="BJ388" i="3"/>
  <c r="BD388" i="3"/>
  <c r="BH385" i="3"/>
  <c r="BG385" i="3"/>
  <c r="BF385" i="3"/>
  <c r="BE385" i="3"/>
  <c r="S385" i="3"/>
  <c r="BJ385" i="3"/>
  <c r="BH383" i="3"/>
  <c r="BG383" i="3"/>
  <c r="BF383" i="3"/>
  <c r="BE383" i="3"/>
  <c r="S383" i="3"/>
  <c r="BJ383" i="3"/>
  <c r="BD383" i="3"/>
  <c r="BH381" i="3"/>
  <c r="BG381" i="3"/>
  <c r="BF381" i="3"/>
  <c r="BE381" i="3"/>
  <c r="S381" i="3"/>
  <c r="BJ381" i="3"/>
  <c r="BH379" i="3"/>
  <c r="BG379" i="3"/>
  <c r="BF379" i="3"/>
  <c r="BE379" i="3"/>
  <c r="S379" i="3"/>
  <c r="BJ379" i="3"/>
  <c r="BD379" i="3"/>
  <c r="BH377" i="3"/>
  <c r="BG377" i="3"/>
  <c r="BF377" i="3"/>
  <c r="BE377" i="3"/>
  <c r="S377" i="3"/>
  <c r="BJ377" i="3"/>
  <c r="BD377" i="3"/>
  <c r="BH375" i="3"/>
  <c r="BG375" i="3"/>
  <c r="BF375" i="3"/>
  <c r="BE375" i="3"/>
  <c r="S375" i="3"/>
  <c r="BJ375" i="3"/>
  <c r="BD375" i="3"/>
  <c r="BH373" i="3"/>
  <c r="BG373" i="3"/>
  <c r="BF373" i="3"/>
  <c r="BE373" i="3"/>
  <c r="S373" i="3"/>
  <c r="BJ373" i="3"/>
  <c r="BD373" i="3"/>
  <c r="BH371" i="3"/>
  <c r="BG371" i="3"/>
  <c r="BF371" i="3"/>
  <c r="BE371" i="3"/>
  <c r="S371" i="3"/>
  <c r="BJ371" i="3"/>
  <c r="BD371" i="3"/>
  <c r="BH369" i="3"/>
  <c r="BG369" i="3"/>
  <c r="BF369" i="3"/>
  <c r="BE369" i="3"/>
  <c r="S369" i="3"/>
  <c r="BJ369" i="3"/>
  <c r="BH367" i="3"/>
  <c r="BG367" i="3"/>
  <c r="BF367" i="3"/>
  <c r="BE367" i="3"/>
  <c r="S367" i="3"/>
  <c r="BJ367" i="3"/>
  <c r="BD367" i="3"/>
  <c r="BH365" i="3"/>
  <c r="BG365" i="3"/>
  <c r="BF365" i="3"/>
  <c r="BE365" i="3"/>
  <c r="S365" i="3"/>
  <c r="BJ365" i="3"/>
  <c r="BH363" i="3"/>
  <c r="BG363" i="3"/>
  <c r="BF363" i="3"/>
  <c r="BE363" i="3"/>
  <c r="S363" i="3"/>
  <c r="BJ363" i="3"/>
  <c r="BD363" i="3"/>
  <c r="BH361" i="3"/>
  <c r="BG361" i="3"/>
  <c r="BF361" i="3"/>
  <c r="BE361" i="3"/>
  <c r="S361" i="3"/>
  <c r="BJ361" i="3"/>
  <c r="BD361" i="3"/>
  <c r="BH359" i="3"/>
  <c r="BG359" i="3"/>
  <c r="BF359" i="3"/>
  <c r="BE359" i="3"/>
  <c r="S359" i="3"/>
  <c r="BJ359" i="3"/>
  <c r="BD359" i="3"/>
  <c r="BH357" i="3"/>
  <c r="BG357" i="3"/>
  <c r="BF357" i="3"/>
  <c r="BE357" i="3"/>
  <c r="S357" i="3"/>
  <c r="BJ357" i="3"/>
  <c r="BH355" i="3"/>
  <c r="BG355" i="3"/>
  <c r="BF355" i="3"/>
  <c r="BE355" i="3"/>
  <c r="S355" i="3"/>
  <c r="BJ355" i="3"/>
  <c r="BD355" i="3"/>
  <c r="BH354" i="3"/>
  <c r="BG354" i="3"/>
  <c r="BF354" i="3"/>
  <c r="BE354" i="3"/>
  <c r="S354" i="3"/>
  <c r="BJ354" i="3"/>
  <c r="BH352" i="3"/>
  <c r="BG352" i="3"/>
  <c r="BF352" i="3"/>
  <c r="BE352" i="3"/>
  <c r="S352" i="3"/>
  <c r="BJ352" i="3"/>
  <c r="BD352" i="3"/>
  <c r="BH350" i="3"/>
  <c r="BG350" i="3"/>
  <c r="BF350" i="3"/>
  <c r="BE350" i="3"/>
  <c r="S350" i="3"/>
  <c r="BJ350" i="3"/>
  <c r="BH349" i="3"/>
  <c r="BG349" i="3"/>
  <c r="BF349" i="3"/>
  <c r="BE349" i="3"/>
  <c r="S349" i="3"/>
  <c r="BJ349" i="3"/>
  <c r="BD349" i="3"/>
  <c r="BH348" i="3"/>
  <c r="BG348" i="3"/>
  <c r="BF348" i="3"/>
  <c r="BE348" i="3"/>
  <c r="S348" i="3"/>
  <c r="BJ348" i="3"/>
  <c r="BD348" i="3"/>
  <c r="BH346" i="3"/>
  <c r="BG346" i="3"/>
  <c r="BF346" i="3"/>
  <c r="BE346" i="3"/>
  <c r="S346" i="3"/>
  <c r="BJ346" i="3"/>
  <c r="BD346" i="3"/>
  <c r="BH345" i="3"/>
  <c r="BG345" i="3"/>
  <c r="BF345" i="3"/>
  <c r="BE345" i="3"/>
  <c r="S345" i="3"/>
  <c r="BJ345" i="3"/>
  <c r="BH343" i="3"/>
  <c r="BG343" i="3"/>
  <c r="BF343" i="3"/>
  <c r="BE343" i="3"/>
  <c r="S343" i="3"/>
  <c r="BJ343" i="3"/>
  <c r="BD343" i="3"/>
  <c r="BH342" i="3"/>
  <c r="BG342" i="3"/>
  <c r="BF342" i="3"/>
  <c r="BE342" i="3"/>
  <c r="S342" i="3"/>
  <c r="BJ342" i="3"/>
  <c r="BH340" i="3"/>
  <c r="BG340" i="3"/>
  <c r="BF340" i="3"/>
  <c r="BE340" i="3"/>
  <c r="S340" i="3"/>
  <c r="BJ340" i="3"/>
  <c r="BD340" i="3"/>
  <c r="BH339" i="3"/>
  <c r="BG339" i="3"/>
  <c r="BF339" i="3"/>
  <c r="BE339" i="3"/>
  <c r="S339" i="3"/>
  <c r="BJ339" i="3"/>
  <c r="BH337" i="3"/>
  <c r="BG337" i="3"/>
  <c r="BF337" i="3"/>
  <c r="BE337" i="3"/>
  <c r="S337" i="3"/>
  <c r="BJ337" i="3"/>
  <c r="BD337" i="3"/>
  <c r="BH335" i="3"/>
  <c r="BG335" i="3"/>
  <c r="BF335" i="3"/>
  <c r="BE335" i="3"/>
  <c r="S335" i="3"/>
  <c r="BJ335" i="3"/>
  <c r="BD335" i="3"/>
  <c r="BH334" i="3"/>
  <c r="BG334" i="3"/>
  <c r="BF334" i="3"/>
  <c r="BE334" i="3"/>
  <c r="S334" i="3"/>
  <c r="BJ334" i="3"/>
  <c r="BD334" i="3"/>
  <c r="BH332" i="3"/>
  <c r="BG332" i="3"/>
  <c r="BF332" i="3"/>
  <c r="BE332" i="3"/>
  <c r="S332" i="3"/>
  <c r="BJ332" i="3"/>
  <c r="BH330" i="3"/>
  <c r="BG330" i="3"/>
  <c r="BF330" i="3"/>
  <c r="BE330" i="3"/>
  <c r="S330" i="3"/>
  <c r="BJ330" i="3"/>
  <c r="BD330" i="3"/>
  <c r="BH329" i="3"/>
  <c r="BG329" i="3"/>
  <c r="BF329" i="3"/>
  <c r="BE329" i="3"/>
  <c r="S329" i="3"/>
  <c r="BJ329" i="3"/>
  <c r="BH327" i="3"/>
  <c r="BG327" i="3"/>
  <c r="BF327" i="3"/>
  <c r="BE327" i="3"/>
  <c r="S327" i="3"/>
  <c r="BJ327" i="3"/>
  <c r="BD327" i="3"/>
  <c r="BH325" i="3"/>
  <c r="BG325" i="3"/>
  <c r="BF325" i="3"/>
  <c r="BE325" i="3"/>
  <c r="S325" i="3"/>
  <c r="BJ325" i="3"/>
  <c r="BH323" i="3"/>
  <c r="BG323" i="3"/>
  <c r="BF323" i="3"/>
  <c r="BE323" i="3"/>
  <c r="S323" i="3"/>
  <c r="BJ323" i="3"/>
  <c r="BD323" i="3"/>
  <c r="BH321" i="3"/>
  <c r="BG321" i="3"/>
  <c r="BF321" i="3"/>
  <c r="BE321" i="3"/>
  <c r="S321" i="3"/>
  <c r="BJ321" i="3"/>
  <c r="BD321" i="3"/>
  <c r="BH320" i="3"/>
  <c r="BG320" i="3"/>
  <c r="BF320" i="3"/>
  <c r="BE320" i="3"/>
  <c r="S320" i="3"/>
  <c r="BJ320" i="3"/>
  <c r="BD320" i="3"/>
  <c r="BH318" i="3"/>
  <c r="BG318" i="3"/>
  <c r="BF318" i="3"/>
  <c r="BE318" i="3"/>
  <c r="S318" i="3"/>
  <c r="BJ318" i="3"/>
  <c r="BD318" i="3"/>
  <c r="BH317" i="3"/>
  <c r="BG317" i="3"/>
  <c r="BF317" i="3"/>
  <c r="BE317" i="3"/>
  <c r="S317" i="3"/>
  <c r="BJ317" i="3"/>
  <c r="BD317" i="3"/>
  <c r="BH315" i="3"/>
  <c r="BG315" i="3"/>
  <c r="BF315" i="3"/>
  <c r="BE315" i="3"/>
  <c r="S315" i="3"/>
  <c r="BJ315" i="3"/>
  <c r="BH314" i="3"/>
  <c r="BG314" i="3"/>
  <c r="BF314" i="3"/>
  <c r="BE314" i="3"/>
  <c r="S314" i="3"/>
  <c r="BJ314" i="3"/>
  <c r="BD314" i="3"/>
  <c r="BH312" i="3"/>
  <c r="BG312" i="3"/>
  <c r="BF312" i="3"/>
  <c r="BE312" i="3"/>
  <c r="S312" i="3"/>
  <c r="BJ312" i="3"/>
  <c r="BH311" i="3"/>
  <c r="BG311" i="3"/>
  <c r="BF311" i="3"/>
  <c r="BE311" i="3"/>
  <c r="S311" i="3"/>
  <c r="BJ311" i="3"/>
  <c r="BD311" i="3"/>
  <c r="BH309" i="3"/>
  <c r="BG309" i="3"/>
  <c r="BF309" i="3"/>
  <c r="BE309" i="3"/>
  <c r="S309" i="3"/>
  <c r="BJ309" i="3"/>
  <c r="BD309" i="3"/>
  <c r="BH308" i="3"/>
  <c r="BG308" i="3"/>
  <c r="BF308" i="3"/>
  <c r="BE308" i="3"/>
  <c r="S308" i="3"/>
  <c r="BJ308" i="3"/>
  <c r="BD308" i="3"/>
  <c r="BH306" i="3"/>
  <c r="BG306" i="3"/>
  <c r="BF306" i="3"/>
  <c r="BE306" i="3"/>
  <c r="S306" i="3"/>
  <c r="BJ306" i="3"/>
  <c r="BH305" i="3"/>
  <c r="BG305" i="3"/>
  <c r="BF305" i="3"/>
  <c r="BE305" i="3"/>
  <c r="S305" i="3"/>
  <c r="BJ305" i="3"/>
  <c r="BD305" i="3"/>
  <c r="BH303" i="3"/>
  <c r="BG303" i="3"/>
  <c r="BF303" i="3"/>
  <c r="BE303" i="3"/>
  <c r="S303" i="3"/>
  <c r="BJ303" i="3"/>
  <c r="BH301" i="3"/>
  <c r="BG301" i="3"/>
  <c r="BF301" i="3"/>
  <c r="BE301" i="3"/>
  <c r="S301" i="3"/>
  <c r="BJ301" i="3"/>
  <c r="BD301" i="3"/>
  <c r="BH300" i="3"/>
  <c r="BG300" i="3"/>
  <c r="BF300" i="3"/>
  <c r="BE300" i="3"/>
  <c r="S300" i="3"/>
  <c r="BJ300" i="3"/>
  <c r="BH298" i="3"/>
  <c r="BG298" i="3"/>
  <c r="BF298" i="3"/>
  <c r="BE298" i="3"/>
  <c r="S298" i="3"/>
  <c r="BJ298" i="3"/>
  <c r="BD298" i="3"/>
  <c r="BH297" i="3"/>
  <c r="BG297" i="3"/>
  <c r="BF297" i="3"/>
  <c r="BE297" i="3"/>
  <c r="S297" i="3"/>
  <c r="BJ297" i="3"/>
  <c r="BD297" i="3"/>
  <c r="BH295" i="3"/>
  <c r="BG295" i="3"/>
  <c r="BF295" i="3"/>
  <c r="BE295" i="3"/>
  <c r="S295" i="3"/>
  <c r="BJ295" i="3"/>
  <c r="BD295" i="3"/>
  <c r="BH294" i="3"/>
  <c r="BG294" i="3"/>
  <c r="BF294" i="3"/>
  <c r="BE294" i="3"/>
  <c r="S294" i="3"/>
  <c r="BJ294" i="3"/>
  <c r="BH292" i="3"/>
  <c r="BG292" i="3"/>
  <c r="BF292" i="3"/>
  <c r="BE292" i="3"/>
  <c r="S292" i="3"/>
  <c r="BJ292" i="3"/>
  <c r="BD292" i="3"/>
  <c r="BH291" i="3"/>
  <c r="BG291" i="3"/>
  <c r="BF291" i="3"/>
  <c r="BE291" i="3"/>
  <c r="S291" i="3"/>
  <c r="BJ291" i="3"/>
  <c r="BH289" i="3"/>
  <c r="BG289" i="3"/>
  <c r="BF289" i="3"/>
  <c r="BE289" i="3"/>
  <c r="S289" i="3"/>
  <c r="BJ289" i="3"/>
  <c r="BD289" i="3"/>
  <c r="BH288" i="3"/>
  <c r="BG288" i="3"/>
  <c r="BF288" i="3"/>
  <c r="BE288" i="3"/>
  <c r="S288" i="3"/>
  <c r="BJ288" i="3"/>
  <c r="BH286" i="3"/>
  <c r="BG286" i="3"/>
  <c r="BF286" i="3"/>
  <c r="BE286" i="3"/>
  <c r="S286" i="3"/>
  <c r="BJ286" i="3"/>
  <c r="BD286" i="3"/>
  <c r="BH284" i="3"/>
  <c r="BG284" i="3"/>
  <c r="BF284" i="3"/>
  <c r="BE284" i="3"/>
  <c r="S284" i="3"/>
  <c r="BJ284" i="3"/>
  <c r="BD284" i="3"/>
  <c r="BH283" i="3"/>
  <c r="BG283" i="3"/>
  <c r="BF283" i="3"/>
  <c r="BE283" i="3"/>
  <c r="S283" i="3"/>
  <c r="BJ283" i="3"/>
  <c r="BD283" i="3"/>
  <c r="BH281" i="3"/>
  <c r="BG281" i="3"/>
  <c r="BF281" i="3"/>
  <c r="BE281" i="3"/>
  <c r="S281" i="3"/>
  <c r="BJ281" i="3"/>
  <c r="BH280" i="3"/>
  <c r="BG280" i="3"/>
  <c r="BF280" i="3"/>
  <c r="BE280" i="3"/>
  <c r="S280" i="3"/>
  <c r="BJ280" i="3"/>
  <c r="BD280" i="3"/>
  <c r="BH278" i="3"/>
  <c r="BG278" i="3"/>
  <c r="BF278" i="3"/>
  <c r="BE278" i="3"/>
  <c r="S278" i="3"/>
  <c r="BJ278" i="3"/>
  <c r="BH277" i="3"/>
  <c r="BG277" i="3"/>
  <c r="BF277" i="3"/>
  <c r="BE277" i="3"/>
  <c r="S277" i="3"/>
  <c r="BJ277" i="3"/>
  <c r="BD277" i="3"/>
  <c r="BH275" i="3"/>
  <c r="BG275" i="3"/>
  <c r="BF275" i="3"/>
  <c r="BE275" i="3"/>
  <c r="S275" i="3"/>
  <c r="BJ275" i="3"/>
  <c r="BH274" i="3"/>
  <c r="BG274" i="3"/>
  <c r="BF274" i="3"/>
  <c r="BE274" i="3"/>
  <c r="S274" i="3"/>
  <c r="BJ274" i="3"/>
  <c r="BD274" i="3"/>
  <c r="BH272" i="3"/>
  <c r="BG272" i="3"/>
  <c r="BF272" i="3"/>
  <c r="BE272" i="3"/>
  <c r="S272" i="3"/>
  <c r="BJ272" i="3"/>
  <c r="BD272" i="3"/>
  <c r="BH271" i="3"/>
  <c r="BG271" i="3"/>
  <c r="BF271" i="3"/>
  <c r="BE271" i="3"/>
  <c r="S271" i="3"/>
  <c r="BJ271" i="3"/>
  <c r="BD271" i="3"/>
  <c r="BH269" i="3"/>
  <c r="BG269" i="3"/>
  <c r="BF269" i="3"/>
  <c r="BE269" i="3"/>
  <c r="S269" i="3"/>
  <c r="BJ269" i="3"/>
  <c r="BD269" i="3"/>
  <c r="BH268" i="3"/>
  <c r="BG268" i="3"/>
  <c r="BF268" i="3"/>
  <c r="BE268" i="3"/>
  <c r="S268" i="3"/>
  <c r="BJ268" i="3"/>
  <c r="BD268" i="3"/>
  <c r="BH266" i="3"/>
  <c r="BG266" i="3"/>
  <c r="BF266" i="3"/>
  <c r="BE266" i="3"/>
  <c r="S266" i="3"/>
  <c r="BJ266" i="3"/>
  <c r="BH265" i="3"/>
  <c r="BG265" i="3"/>
  <c r="BF265" i="3"/>
  <c r="BE265" i="3"/>
  <c r="S265" i="3"/>
  <c r="BJ265" i="3"/>
  <c r="BD265" i="3"/>
  <c r="BH263" i="3"/>
  <c r="BG263" i="3"/>
  <c r="BF263" i="3"/>
  <c r="BE263" i="3"/>
  <c r="S263" i="3"/>
  <c r="BJ263" i="3"/>
  <c r="BH262" i="3"/>
  <c r="BG262" i="3"/>
  <c r="BF262" i="3"/>
  <c r="BE262" i="3"/>
  <c r="S262" i="3"/>
  <c r="BJ262" i="3"/>
  <c r="BD262" i="3"/>
  <c r="BH259" i="3"/>
  <c r="BG259" i="3"/>
  <c r="BF259" i="3"/>
  <c r="BE259" i="3"/>
  <c r="S259" i="3"/>
  <c r="BJ259" i="3"/>
  <c r="BD259" i="3"/>
  <c r="BH258" i="3"/>
  <c r="BG258" i="3"/>
  <c r="BF258" i="3"/>
  <c r="BE258" i="3"/>
  <c r="S258" i="3"/>
  <c r="BJ258" i="3"/>
  <c r="BD258" i="3"/>
  <c r="BH256" i="3"/>
  <c r="BG256" i="3"/>
  <c r="BF256" i="3"/>
  <c r="BE256" i="3"/>
  <c r="S256" i="3"/>
  <c r="BJ256" i="3"/>
  <c r="BH255" i="3"/>
  <c r="BG255" i="3"/>
  <c r="BF255" i="3"/>
  <c r="BE255" i="3"/>
  <c r="S255" i="3"/>
  <c r="BJ255" i="3"/>
  <c r="BD255" i="3"/>
  <c r="BH253" i="3"/>
  <c r="BG253" i="3"/>
  <c r="BF253" i="3"/>
  <c r="BE253" i="3"/>
  <c r="S253" i="3"/>
  <c r="BJ253" i="3"/>
  <c r="BH252" i="3"/>
  <c r="BG252" i="3"/>
  <c r="BF252" i="3"/>
  <c r="BE252" i="3"/>
  <c r="S252" i="3"/>
  <c r="BJ252" i="3"/>
  <c r="BD252" i="3"/>
  <c r="BH250" i="3"/>
  <c r="BG250" i="3"/>
  <c r="BF250" i="3"/>
  <c r="BE250" i="3"/>
  <c r="S250" i="3"/>
  <c r="BJ250" i="3"/>
  <c r="BH249" i="3"/>
  <c r="BG249" i="3"/>
  <c r="BF249" i="3"/>
  <c r="BE249" i="3"/>
  <c r="S249" i="3"/>
  <c r="BJ249" i="3"/>
  <c r="BD249" i="3"/>
  <c r="BH247" i="3"/>
  <c r="BG247" i="3"/>
  <c r="BF247" i="3"/>
  <c r="BE247" i="3"/>
  <c r="S247" i="3"/>
  <c r="BJ247" i="3"/>
  <c r="BD247" i="3"/>
  <c r="BH246" i="3"/>
  <c r="BG246" i="3"/>
  <c r="BF246" i="3"/>
  <c r="BE246" i="3"/>
  <c r="S246" i="3"/>
  <c r="BJ246" i="3"/>
  <c r="BD246" i="3"/>
  <c r="BH244" i="3"/>
  <c r="BG244" i="3"/>
  <c r="BF244" i="3"/>
  <c r="BE244" i="3"/>
  <c r="S244" i="3"/>
  <c r="BJ244" i="3"/>
  <c r="BH242" i="3"/>
  <c r="BG242" i="3"/>
  <c r="BF242" i="3"/>
  <c r="BE242" i="3"/>
  <c r="S242" i="3"/>
  <c r="BJ242" i="3"/>
  <c r="BD242" i="3"/>
  <c r="BH241" i="3"/>
  <c r="BG241" i="3"/>
  <c r="BF241" i="3"/>
  <c r="BE241" i="3"/>
  <c r="S241" i="3"/>
  <c r="BJ241" i="3"/>
  <c r="BH239" i="3"/>
  <c r="BG239" i="3"/>
  <c r="BF239" i="3"/>
  <c r="BE239" i="3"/>
  <c r="S239" i="3"/>
  <c r="BJ239" i="3"/>
  <c r="BD239" i="3"/>
  <c r="BH237" i="3"/>
  <c r="BG237" i="3"/>
  <c r="BF237" i="3"/>
  <c r="BE237" i="3"/>
  <c r="S237" i="3"/>
  <c r="BJ237" i="3"/>
  <c r="BH235" i="3"/>
  <c r="BG235" i="3"/>
  <c r="BF235" i="3"/>
  <c r="BE235" i="3"/>
  <c r="S235" i="3"/>
  <c r="BJ235" i="3"/>
  <c r="BD235" i="3"/>
  <c r="BH233" i="3"/>
  <c r="BG233" i="3"/>
  <c r="BF233" i="3"/>
  <c r="BE233" i="3"/>
  <c r="S233" i="3"/>
  <c r="BJ233" i="3"/>
  <c r="BD233" i="3"/>
  <c r="BH232" i="3"/>
  <c r="BG232" i="3"/>
  <c r="BF232" i="3"/>
  <c r="BE232" i="3"/>
  <c r="S232" i="3"/>
  <c r="BJ232" i="3"/>
  <c r="BD232" i="3"/>
  <c r="BH230" i="3"/>
  <c r="BG230" i="3"/>
  <c r="BF230" i="3"/>
  <c r="BE230" i="3"/>
  <c r="S230" i="3"/>
  <c r="BJ230" i="3"/>
  <c r="BH229" i="3"/>
  <c r="BG229" i="3"/>
  <c r="BF229" i="3"/>
  <c r="BE229" i="3"/>
  <c r="S229" i="3"/>
  <c r="BJ229" i="3"/>
  <c r="BD229" i="3"/>
  <c r="BH227" i="3"/>
  <c r="BG227" i="3"/>
  <c r="BF227" i="3"/>
  <c r="BE227" i="3"/>
  <c r="S227" i="3"/>
  <c r="BJ227" i="3"/>
  <c r="BH226" i="3"/>
  <c r="BG226" i="3"/>
  <c r="BF226" i="3"/>
  <c r="BE226" i="3"/>
  <c r="S226" i="3"/>
  <c r="BJ226" i="3"/>
  <c r="BD226" i="3"/>
  <c r="BH223" i="3"/>
  <c r="BG223" i="3"/>
  <c r="BF223" i="3"/>
  <c r="BE223" i="3"/>
  <c r="S223" i="3"/>
  <c r="BJ223" i="3"/>
  <c r="BH221" i="3"/>
  <c r="BG221" i="3"/>
  <c r="BF221" i="3"/>
  <c r="BE221" i="3"/>
  <c r="S221" i="3"/>
  <c r="BJ221" i="3"/>
  <c r="BD221" i="3"/>
  <c r="BH220" i="3"/>
  <c r="BG220" i="3"/>
  <c r="BF220" i="3"/>
  <c r="BE220" i="3"/>
  <c r="S220" i="3"/>
  <c r="BJ220" i="3"/>
  <c r="BD220" i="3"/>
  <c r="BH218" i="3"/>
  <c r="BG218" i="3"/>
  <c r="BF218" i="3"/>
  <c r="BE218" i="3"/>
  <c r="S218" i="3"/>
  <c r="BJ218" i="3"/>
  <c r="BD218" i="3"/>
  <c r="BH217" i="3"/>
  <c r="BG217" i="3"/>
  <c r="BF217" i="3"/>
  <c r="BE217" i="3"/>
  <c r="S217" i="3"/>
  <c r="BJ217" i="3"/>
  <c r="BD217" i="3"/>
  <c r="BH215" i="3"/>
  <c r="BG215" i="3"/>
  <c r="BF215" i="3"/>
  <c r="BE215" i="3"/>
  <c r="S215" i="3"/>
  <c r="BJ215" i="3"/>
  <c r="BD215" i="3"/>
  <c r="BH214" i="3"/>
  <c r="BG214" i="3"/>
  <c r="BF214" i="3"/>
  <c r="BE214" i="3"/>
  <c r="S214" i="3"/>
  <c r="BJ214" i="3"/>
  <c r="BH212" i="3"/>
  <c r="BG212" i="3"/>
  <c r="BF212" i="3"/>
  <c r="BE212" i="3"/>
  <c r="S212" i="3"/>
  <c r="BJ212" i="3"/>
  <c r="BD212" i="3"/>
  <c r="BH211" i="3"/>
  <c r="BG211" i="3"/>
  <c r="BF211" i="3"/>
  <c r="BE211" i="3"/>
  <c r="S211" i="3"/>
  <c r="BJ211" i="3"/>
  <c r="BH209" i="3"/>
  <c r="BG209" i="3"/>
  <c r="BF209" i="3"/>
  <c r="BE209" i="3"/>
  <c r="S209" i="3"/>
  <c r="BJ209" i="3"/>
  <c r="BD209" i="3"/>
  <c r="BH207" i="3"/>
  <c r="BG207" i="3"/>
  <c r="BF207" i="3"/>
  <c r="BE207" i="3"/>
  <c r="S207" i="3"/>
  <c r="BJ207" i="3"/>
  <c r="BD207" i="3"/>
  <c r="BH205" i="3"/>
  <c r="BG205" i="3"/>
  <c r="BF205" i="3"/>
  <c r="BE205" i="3"/>
  <c r="S205" i="3"/>
  <c r="BJ205" i="3"/>
  <c r="BD205" i="3"/>
  <c r="BH204" i="3"/>
  <c r="BG204" i="3"/>
  <c r="BF204" i="3"/>
  <c r="BE204" i="3"/>
  <c r="S204" i="3"/>
  <c r="BJ204" i="3"/>
  <c r="BH202" i="3"/>
  <c r="BG202" i="3"/>
  <c r="BF202" i="3"/>
  <c r="BE202" i="3"/>
  <c r="S202" i="3"/>
  <c r="BJ202" i="3"/>
  <c r="BD202" i="3"/>
  <c r="BH200" i="3"/>
  <c r="BG200" i="3"/>
  <c r="BF200" i="3"/>
  <c r="BE200" i="3"/>
  <c r="S200" i="3"/>
  <c r="BJ200" i="3"/>
  <c r="BH199" i="3"/>
  <c r="BG199" i="3"/>
  <c r="BF199" i="3"/>
  <c r="BE199" i="3"/>
  <c r="S199" i="3"/>
  <c r="BJ199" i="3"/>
  <c r="BD199" i="3"/>
  <c r="BH197" i="3"/>
  <c r="BG197" i="3"/>
  <c r="BF197" i="3"/>
  <c r="BE197" i="3"/>
  <c r="S197" i="3"/>
  <c r="BJ197" i="3"/>
  <c r="BH195" i="3"/>
  <c r="BG195" i="3"/>
  <c r="BF195" i="3"/>
  <c r="BE195" i="3"/>
  <c r="S195" i="3"/>
  <c r="BJ195" i="3"/>
  <c r="BD195" i="3"/>
  <c r="BH193" i="3"/>
  <c r="BG193" i="3"/>
  <c r="BF193" i="3"/>
  <c r="BE193" i="3"/>
  <c r="S193" i="3"/>
  <c r="BJ193" i="3"/>
  <c r="BD193" i="3"/>
  <c r="BH191" i="3"/>
  <c r="BG191" i="3"/>
  <c r="BF191" i="3"/>
  <c r="BE191" i="3"/>
  <c r="S191" i="3"/>
  <c r="BJ191" i="3"/>
  <c r="BD191" i="3"/>
  <c r="BH189" i="3"/>
  <c r="BG189" i="3"/>
  <c r="BF189" i="3"/>
  <c r="BE189" i="3"/>
  <c r="S189" i="3"/>
  <c r="BJ189" i="3"/>
  <c r="BH187" i="3"/>
  <c r="BG187" i="3"/>
  <c r="BF187" i="3"/>
  <c r="BE187" i="3"/>
  <c r="S187" i="3"/>
  <c r="BJ187" i="3"/>
  <c r="BD187" i="3"/>
  <c r="BH185" i="3"/>
  <c r="BG185" i="3"/>
  <c r="BF185" i="3"/>
  <c r="BE185" i="3"/>
  <c r="S185" i="3"/>
  <c r="BJ185" i="3"/>
  <c r="BH183" i="3"/>
  <c r="BG183" i="3"/>
  <c r="BF183" i="3"/>
  <c r="BE183" i="3"/>
  <c r="S183" i="3"/>
  <c r="BJ183" i="3"/>
  <c r="BD183" i="3"/>
  <c r="BH181" i="3"/>
  <c r="BG181" i="3"/>
  <c r="BF181" i="3"/>
  <c r="BE181" i="3"/>
  <c r="S181" i="3"/>
  <c r="BJ181" i="3"/>
  <c r="BH179" i="3"/>
  <c r="BG179" i="3"/>
  <c r="BF179" i="3"/>
  <c r="BE179" i="3"/>
  <c r="S179" i="3"/>
  <c r="BJ179" i="3"/>
  <c r="BD179" i="3"/>
  <c r="BH177" i="3"/>
  <c r="BG177" i="3"/>
  <c r="BF177" i="3"/>
  <c r="BE177" i="3"/>
  <c r="S177" i="3"/>
  <c r="BJ177" i="3"/>
  <c r="BD177" i="3"/>
  <c r="BH176" i="3"/>
  <c r="BG176" i="3"/>
  <c r="BF176" i="3"/>
  <c r="BE176" i="3"/>
  <c r="S176" i="3"/>
  <c r="BJ176" i="3"/>
  <c r="BD176" i="3"/>
  <c r="BH174" i="3"/>
  <c r="BG174" i="3"/>
  <c r="BF174" i="3"/>
  <c r="BE174" i="3"/>
  <c r="S174" i="3"/>
  <c r="BJ174" i="3"/>
  <c r="BH173" i="3"/>
  <c r="BG173" i="3"/>
  <c r="BF173" i="3"/>
  <c r="BE173" i="3"/>
  <c r="S173" i="3"/>
  <c r="BJ173" i="3"/>
  <c r="BD173" i="3"/>
  <c r="BH171" i="3"/>
  <c r="BG171" i="3"/>
  <c r="BF171" i="3"/>
  <c r="BE171" i="3"/>
  <c r="S171" i="3"/>
  <c r="BJ171" i="3"/>
  <c r="BH170" i="3"/>
  <c r="BG170" i="3"/>
  <c r="BF170" i="3"/>
  <c r="BE170" i="3"/>
  <c r="S170" i="3"/>
  <c r="BJ170" i="3"/>
  <c r="BD170" i="3"/>
  <c r="BH168" i="3"/>
  <c r="BG168" i="3"/>
  <c r="BF168" i="3"/>
  <c r="BE168" i="3"/>
  <c r="S168" i="3"/>
  <c r="BJ168" i="3"/>
  <c r="BH167" i="3"/>
  <c r="BG167" i="3"/>
  <c r="BF167" i="3"/>
  <c r="BE167" i="3"/>
  <c r="S167" i="3"/>
  <c r="BJ167" i="3"/>
  <c r="BD167" i="3"/>
  <c r="BH165" i="3"/>
  <c r="BG165" i="3"/>
  <c r="BF165" i="3"/>
  <c r="BE165" i="3"/>
  <c r="S165" i="3"/>
  <c r="BJ165" i="3"/>
  <c r="BD165" i="3"/>
  <c r="BH163" i="3"/>
  <c r="BG163" i="3"/>
  <c r="BF163" i="3"/>
  <c r="BE163" i="3"/>
  <c r="S163" i="3"/>
  <c r="BJ163" i="3"/>
  <c r="BD163" i="3"/>
  <c r="BH162" i="3"/>
  <c r="BG162" i="3"/>
  <c r="BF162" i="3"/>
  <c r="BE162" i="3"/>
  <c r="S162" i="3"/>
  <c r="BJ162" i="3"/>
  <c r="BD162" i="3"/>
  <c r="BH160" i="3"/>
  <c r="BG160" i="3"/>
  <c r="BF160" i="3"/>
  <c r="BE160" i="3"/>
  <c r="S160" i="3"/>
  <c r="BJ160" i="3"/>
  <c r="BD160" i="3"/>
  <c r="BH159" i="3"/>
  <c r="BG159" i="3"/>
  <c r="BF159" i="3"/>
  <c r="BE159" i="3"/>
  <c r="S159" i="3"/>
  <c r="BJ159" i="3"/>
  <c r="BH157" i="3"/>
  <c r="BG157" i="3"/>
  <c r="BF157" i="3"/>
  <c r="BE157" i="3"/>
  <c r="S157" i="3"/>
  <c r="BJ157" i="3"/>
  <c r="BD157" i="3"/>
  <c r="BH156" i="3"/>
  <c r="BG156" i="3"/>
  <c r="BF156" i="3"/>
  <c r="BE156" i="3"/>
  <c r="S156" i="3"/>
  <c r="BJ156" i="3"/>
  <c r="BH154" i="3"/>
  <c r="BG154" i="3"/>
  <c r="BF154" i="3"/>
  <c r="BE154" i="3"/>
  <c r="S154" i="3"/>
  <c r="BJ154" i="3"/>
  <c r="BD154" i="3"/>
  <c r="BH152" i="3"/>
  <c r="BG152" i="3"/>
  <c r="BF152" i="3"/>
  <c r="BE152" i="3"/>
  <c r="S152" i="3"/>
  <c r="BJ152" i="3"/>
  <c r="BD152" i="3"/>
  <c r="BH150" i="3"/>
  <c r="BG150" i="3"/>
  <c r="BF150" i="3"/>
  <c r="BE150" i="3"/>
  <c r="S150" i="3"/>
  <c r="BJ150" i="3"/>
  <c r="BD150" i="3"/>
  <c r="BH148" i="3"/>
  <c r="BG148" i="3"/>
  <c r="BF148" i="3"/>
  <c r="BE148" i="3"/>
  <c r="S148" i="3"/>
  <c r="BJ148" i="3"/>
  <c r="BH147" i="3"/>
  <c r="BG147" i="3"/>
  <c r="BF147" i="3"/>
  <c r="BE147" i="3"/>
  <c r="S147" i="3"/>
  <c r="BJ147" i="3"/>
  <c r="BD147" i="3"/>
  <c r="BH145" i="3"/>
  <c r="BG145" i="3"/>
  <c r="BF145" i="3"/>
  <c r="BE145" i="3"/>
  <c r="S145" i="3"/>
  <c r="BJ145" i="3"/>
  <c r="BH144" i="3"/>
  <c r="BG144" i="3"/>
  <c r="BF144" i="3"/>
  <c r="BE144" i="3"/>
  <c r="S144" i="3"/>
  <c r="BJ144" i="3"/>
  <c r="BD144" i="3"/>
  <c r="BH142" i="3"/>
  <c r="BG142" i="3"/>
  <c r="BF142" i="3"/>
  <c r="BE142" i="3"/>
  <c r="S142" i="3"/>
  <c r="BJ142" i="3"/>
  <c r="BH140" i="3"/>
  <c r="BG140" i="3"/>
  <c r="BF140" i="3"/>
  <c r="BE140" i="3"/>
  <c r="S140" i="3"/>
  <c r="BJ140" i="3"/>
  <c r="BD140" i="3"/>
  <c r="BH139" i="3"/>
  <c r="BG139" i="3"/>
  <c r="BF139" i="3"/>
  <c r="BE139" i="3"/>
  <c r="S139" i="3"/>
  <c r="BJ139" i="3"/>
  <c r="BD139" i="3"/>
  <c r="BH137" i="3"/>
  <c r="BG137" i="3"/>
  <c r="BF137" i="3"/>
  <c r="BE137" i="3"/>
  <c r="S137" i="3"/>
  <c r="BJ137" i="3"/>
  <c r="BD137" i="3"/>
  <c r="BH135" i="3"/>
  <c r="BG135" i="3"/>
  <c r="BF135" i="3"/>
  <c r="BE135" i="3"/>
  <c r="S135" i="3"/>
  <c r="BJ135" i="3"/>
  <c r="BD135" i="3"/>
  <c r="BH134" i="3"/>
  <c r="BG134" i="3"/>
  <c r="BF134" i="3"/>
  <c r="BE134" i="3"/>
  <c r="S134" i="3"/>
  <c r="BJ134" i="3"/>
  <c r="BH132" i="3"/>
  <c r="BG132" i="3"/>
  <c r="BF132" i="3"/>
  <c r="BE132" i="3"/>
  <c r="S132" i="3"/>
  <c r="BJ132" i="3"/>
  <c r="BH118" i="3"/>
  <c r="BG118" i="3"/>
  <c r="BF118" i="3"/>
  <c r="BE118" i="3"/>
  <c r="S118" i="3"/>
  <c r="BJ118" i="3"/>
  <c r="BD118" i="3"/>
  <c r="BH117" i="3"/>
  <c r="BG117" i="3"/>
  <c r="BF117" i="3"/>
  <c r="BE117" i="3"/>
  <c r="S117" i="3"/>
  <c r="BJ117" i="3"/>
  <c r="BH115" i="3"/>
  <c r="BG115" i="3"/>
  <c r="BF115" i="3"/>
  <c r="BE115" i="3"/>
  <c r="S115" i="3"/>
  <c r="BJ115" i="3"/>
  <c r="BD115" i="3"/>
  <c r="BH114" i="3"/>
  <c r="BG114" i="3"/>
  <c r="BF114" i="3"/>
  <c r="BE114" i="3"/>
  <c r="S114" i="3"/>
  <c r="BJ114" i="3"/>
  <c r="BD114" i="3"/>
  <c r="BH112" i="3"/>
  <c r="BG112" i="3"/>
  <c r="BF112" i="3"/>
  <c r="BE112" i="3"/>
  <c r="S112" i="3"/>
  <c r="BJ112" i="3"/>
  <c r="BD112" i="3"/>
  <c r="BH111" i="3"/>
  <c r="BG111" i="3"/>
  <c r="BF111" i="3"/>
  <c r="BE111" i="3"/>
  <c r="S111" i="3"/>
  <c r="BJ111" i="3"/>
  <c r="BD111" i="3"/>
  <c r="BH109" i="3"/>
  <c r="BG109" i="3"/>
  <c r="BF109" i="3"/>
  <c r="BE109" i="3"/>
  <c r="S109" i="3"/>
  <c r="BJ109" i="3"/>
  <c r="BH108" i="3"/>
  <c r="BG108" i="3"/>
  <c r="BF108" i="3"/>
  <c r="BE108" i="3"/>
  <c r="S108" i="3"/>
  <c r="BJ108" i="3"/>
  <c r="BH106" i="3"/>
  <c r="BG106" i="3"/>
  <c r="BF106" i="3"/>
  <c r="BE106" i="3"/>
  <c r="S106" i="3"/>
  <c r="BJ106" i="3"/>
  <c r="BD106" i="3"/>
  <c r="BH105" i="3"/>
  <c r="BG105" i="3"/>
  <c r="BF105" i="3"/>
  <c r="BE105" i="3"/>
  <c r="S105" i="3"/>
  <c r="BJ105" i="3"/>
  <c r="BD105" i="3"/>
  <c r="BH103" i="3"/>
  <c r="BG103" i="3"/>
  <c r="BF103" i="3"/>
  <c r="BE103" i="3"/>
  <c r="S103" i="3"/>
  <c r="BJ103" i="3"/>
  <c r="BD103" i="3"/>
  <c r="BH102" i="3"/>
  <c r="BG102" i="3"/>
  <c r="BF102" i="3"/>
  <c r="BE102" i="3"/>
  <c r="S102" i="3"/>
  <c r="BJ102" i="3"/>
  <c r="BD102" i="3"/>
  <c r="BH100" i="3"/>
  <c r="BG100" i="3"/>
  <c r="BF100" i="3"/>
  <c r="BE100" i="3"/>
  <c r="S100" i="3"/>
  <c r="BJ100" i="3"/>
  <c r="BD100" i="3"/>
  <c r="BH99" i="3"/>
  <c r="BG99" i="3"/>
  <c r="BF99" i="3"/>
  <c r="BE99" i="3"/>
  <c r="S99" i="3"/>
  <c r="BJ99" i="3"/>
  <c r="BD99" i="3"/>
  <c r="F90" i="3"/>
  <c r="E88" i="3"/>
  <c r="F49" i="3"/>
  <c r="E47" i="3"/>
  <c r="J21" i="3"/>
  <c r="E21" i="3"/>
  <c r="J92" i="3" s="1"/>
  <c r="J20" i="3"/>
  <c r="J18" i="3"/>
  <c r="E18" i="3"/>
  <c r="F52" i="3" s="1"/>
  <c r="J17" i="3"/>
  <c r="J12" i="3"/>
  <c r="J49" i="3" s="1"/>
  <c r="E7" i="3"/>
  <c r="E86" i="3" s="1"/>
  <c r="AY52" i="1"/>
  <c r="AX52" i="1"/>
  <c r="BD52" i="1"/>
  <c r="BD51" i="1" s="1"/>
  <c r="W30" i="1" s="1"/>
  <c r="BC52" i="1"/>
  <c r="BC51" i="1" s="1"/>
  <c r="BB52" i="1"/>
  <c r="BA52" i="1"/>
  <c r="BA51" i="1" s="1"/>
  <c r="AU52" i="1"/>
  <c r="AS51" i="1"/>
  <c r="L47" i="1"/>
  <c r="AM46" i="1"/>
  <c r="L46" i="1"/>
  <c r="AM44" i="1"/>
  <c r="L44" i="1"/>
  <c r="L42" i="1"/>
  <c r="L41" i="1"/>
  <c r="BJ863" i="3" l="1"/>
  <c r="E45" i="3"/>
  <c r="BJ857" i="3"/>
  <c r="O857" i="3"/>
  <c r="S847" i="3"/>
  <c r="BJ852" i="3"/>
  <c r="O851" i="3"/>
  <c r="J90" i="3"/>
  <c r="BJ847" i="3"/>
  <c r="S487" i="3"/>
  <c r="BJ527" i="3"/>
  <c r="BJ681" i="3"/>
  <c r="O98" i="3"/>
  <c r="BJ808" i="3"/>
  <c r="BJ225" i="3"/>
  <c r="BJ353" i="3"/>
  <c r="S412" i="3"/>
  <c r="S681" i="3"/>
  <c r="BJ745" i="3"/>
  <c r="BB53" i="1"/>
  <c r="S353" i="3"/>
  <c r="S808" i="3"/>
  <c r="S98" i="3"/>
  <c r="S261" i="3"/>
  <c r="BJ487" i="3"/>
  <c r="S639" i="3"/>
  <c r="Q98" i="3"/>
  <c r="S745" i="3"/>
  <c r="BD53" i="1"/>
  <c r="BJ412" i="3"/>
  <c r="S527" i="3"/>
  <c r="BJ639" i="3"/>
  <c r="BJ261" i="3"/>
  <c r="S225" i="3"/>
  <c r="BC53" i="1"/>
  <c r="BA53" i="1"/>
  <c r="BJ98" i="3"/>
  <c r="J58" i="3" s="1"/>
  <c r="J96" i="3" s="1"/>
  <c r="Q852" i="3"/>
  <c r="Q851" i="3" s="1"/>
  <c r="S851" i="3"/>
  <c r="F93" i="3"/>
  <c r="J51" i="3"/>
  <c r="BB51" i="1"/>
  <c r="AW51" i="1"/>
  <c r="BJ851" i="3"/>
  <c r="AZ54" i="1"/>
  <c r="AV54" i="1"/>
  <c r="W29" i="1"/>
  <c r="AY51" i="1"/>
  <c r="AZ53" i="1"/>
  <c r="AV53" i="1"/>
  <c r="AZ52" i="1"/>
  <c r="AZ51" i="1" s="1"/>
  <c r="AV52" i="1"/>
  <c r="AW52" i="1"/>
  <c r="AW53" i="1"/>
  <c r="AW54" i="1"/>
  <c r="Q97" i="3" l="1"/>
  <c r="Q96" i="3" s="1"/>
  <c r="S638" i="3"/>
  <c r="S97" i="3" s="1"/>
  <c r="S96" i="3" s="1"/>
  <c r="BJ638" i="3"/>
  <c r="O97" i="3"/>
  <c r="O96" i="3" s="1"/>
  <c r="AU53" i="1" s="1"/>
  <c r="AU51" i="1" s="1"/>
  <c r="AT52" i="1"/>
  <c r="W28" i="1"/>
  <c r="AX51" i="1"/>
  <c r="AT54" i="1"/>
  <c r="AV51" i="1"/>
  <c r="AT53" i="1"/>
  <c r="BJ97" i="3" l="1"/>
  <c r="BJ96" i="3" s="1"/>
  <c r="AT51" i="1"/>
  <c r="AK32" i="1" l="1"/>
  <c r="J27" i="3" l="1"/>
  <c r="AG53" i="1" s="1"/>
  <c r="AN53" i="1" s="1"/>
</calcChain>
</file>

<file path=xl/sharedStrings.xml><?xml version="1.0" encoding="utf-8"?>
<sst xmlns="http://schemas.openxmlformats.org/spreadsheetml/2006/main" count="7419" uniqueCount="1282">
  <si>
    <t>Export VZ</t>
  </si>
  <si>
    <t>List obsahuje:</t>
  </si>
  <si>
    <t>1) Rekapitulace stavby</t>
  </si>
  <si>
    <t>2) Rekapitulace objektů stavby a soupisů prací</t>
  </si>
  <si>
    <t>3.0</t>
  </si>
  <si>
    <t/>
  </si>
  <si>
    <t>False</t>
  </si>
  <si>
    <t>{68ae5a0d-b4c7-4231-8260-b72e8c7b16f8}</t>
  </si>
  <si>
    <t>&gt;&gt;  skryté sloupce  &lt;&lt;</t>
  </si>
  <si>
    <t>0,01</t>
  </si>
  <si>
    <t>21</t>
  </si>
  <si>
    <t>15</t>
  </si>
  <si>
    <t>REKAPITULACE STAVBY</t>
  </si>
  <si>
    <t>v ---  níže se nacházejí doplnkové a pomocné údaje k sestavám  --- v</t>
  </si>
  <si>
    <t>Návod na vyplnění</t>
  </si>
  <si>
    <t>0,001</t>
  </si>
  <si>
    <t>Kód:</t>
  </si>
  <si>
    <t>1101806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</si>
  <si>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</si>
  <si>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</si>
  <si>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ČEPRO Potěhy - slaboproudé instalace</t>
  </si>
  <si>
    <t>KSO:</t>
  </si>
  <si>
    <t>CC-CZ:</t>
  </si>
  <si>
    <t>Místo:</t>
  </si>
  <si>
    <t>Potěhy</t>
  </si>
  <si>
    <t>Datum:</t>
  </si>
  <si>
    <t>19. 12. 2018</t>
  </si>
  <si>
    <t>Zadavatel:</t>
  </si>
  <si>
    <t>IČ:</t>
  </si>
  <si>
    <t>DIČ:</t>
  </si>
  <si>
    <t>Uchazeč:</t>
  </si>
  <si>
    <t>Projektant:</t>
  </si>
  <si>
    <t>premise, s.r.o.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</si>
  <si>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</si>
  <si>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</si>
  <si>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</si>
  <si>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</si>
  <si>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</si>
  <si>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</si>
  <si>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</si>
  <si>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</si>
  <si>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</si>
  <si>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</si>
  <si>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</si>
  <si>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</si>
  <si>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</si>
  <si>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</si>
  <si>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</si>
  <si>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</si>
  <si>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</si>
  <si>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</si>
  <si>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</si>
  <si>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</si>
  <si>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</si>
  <si>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</si>
  <si>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</si>
  <si>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</si>
  <si>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</si>
  <si>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</si>
  <si>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</si>
  <si>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</si>
  <si>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</si>
  <si>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</si>
  <si>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</si>
  <si>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</si>
  <si>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</si>
  <si>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</si>
  <si>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</si>
  <si>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</si>
  <si>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</si>
  <si>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</si>
  <si>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</si>
  <si>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</si>
  <si>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</si>
  <si>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</si>
  <si>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STA</t>
  </si>
  <si>
    <t>1</t>
  </si>
  <si>
    <t>{37d6c45c-291e-42bf-beb1-b2cd02847baa}</t>
  </si>
  <si>
    <t>2</t>
  </si>
  <si>
    <t>1101806_2</t>
  </si>
  <si>
    <t>ČEPRO Potěhy - poplachový zabezpečovací a tísňový sytém</t>
  </si>
  <si>
    <t>{0595adbf-7458-43a5-882f-0f6248ebc765}</t>
  </si>
  <si>
    <t>{c02fe123-a948-4a50-af88-f40b4e76a33f}</t>
  </si>
  <si>
    <t>1) Krycí list soupisu</t>
  </si>
  <si>
    <t>2) Rekapitulace</t>
  </si>
  <si>
    <t>3) Soupis prací</t>
  </si>
  <si>
    <t>Rekapitulace stavby</t>
  </si>
  <si>
    <t>KRYCÍ LIST SOUPISU</t>
  </si>
  <si>
    <t>Objekt:</t>
  </si>
  <si>
    <t>REKAPITULACE ČLENĚNÍ SOUPISU PRACÍ</t>
  </si>
  <si>
    <t>Kód dílu - Popis</t>
  </si>
  <si>
    <t>Cena celkem [CZK]</t>
  </si>
  <si>
    <t>Náklady soupisu celkem</t>
  </si>
  <si>
    <t>-1</t>
  </si>
  <si>
    <t>PSV - Práce a dodávky PSV</t>
  </si>
  <si>
    <t>HZS - Hodinové zúčtovací sazby</t>
  </si>
  <si>
    <t>VRN - Vedlejší rozpočtové náklady</t>
  </si>
  <si>
    <t xml:space="preserve">    VRN1 - Průzkumné, geodetické a projektové práce</t>
  </si>
  <si>
    <t xml:space="preserve">    VRN2 - Příprava staveniště</t>
  </si>
  <si>
    <t xml:space="preserve">    VRN4 - Inženýrská činnost</t>
  </si>
  <si>
    <t xml:space="preserve">    VRN7 - Provozní vlivy</t>
  </si>
  <si>
    <t xml:space="preserve">    VRN9 - Ostatní náklady</t>
  </si>
  <si>
    <t>SOUPIS PRACÍ</t>
  </si>
  <si>
    <t>PČ</t>
  </si>
  <si>
    <t>Popis</t>
  </si>
  <si>
    <t>MJ</t>
  </si>
  <si>
    <t>Množství</t>
  </si>
  <si>
    <t>J.cena [CZK]</t>
  </si>
  <si>
    <t>Poznámka</t>
  </si>
  <si>
    <t>J. Nh [h]</t>
  </si>
  <si>
    <t>Nh celkem [h]</t>
  </si>
  <si>
    <t>J. hmotnost_x000D_
[t]</t>
  </si>
  <si>
    <t>Hmotnost_x000D_
celkem [t]</t>
  </si>
  <si>
    <t>J. suť [t]</t>
  </si>
  <si>
    <t>Suť Celkem [t]</t>
  </si>
  <si>
    <t>PSV</t>
  </si>
  <si>
    <t>Práce a dodávky PSV</t>
  </si>
  <si>
    <t>ROZPOCET</t>
  </si>
  <si>
    <t>K</t>
  </si>
  <si>
    <t>m</t>
  </si>
  <si>
    <t>16</t>
  </si>
  <si>
    <t>M</t>
  </si>
  <si>
    <t>32</t>
  </si>
  <si>
    <t>3</t>
  </si>
  <si>
    <t>4</t>
  </si>
  <si>
    <t>5</t>
  </si>
  <si>
    <t>6</t>
  </si>
  <si>
    <t>741110142</t>
  </si>
  <si>
    <t>7</t>
  </si>
  <si>
    <t>8</t>
  </si>
  <si>
    <t>PZTS084</t>
  </si>
  <si>
    <t>P</t>
  </si>
  <si>
    <t>9</t>
  </si>
  <si>
    <t>992501</t>
  </si>
  <si>
    <t>10</t>
  </si>
  <si>
    <t>kus</t>
  </si>
  <si>
    <t>11</t>
  </si>
  <si>
    <t>128</t>
  </si>
  <si>
    <t>12</t>
  </si>
  <si>
    <t>13</t>
  </si>
  <si>
    <t>14</t>
  </si>
  <si>
    <t>VV</t>
  </si>
  <si>
    <t>742121001</t>
  </si>
  <si>
    <t>PSC</t>
  </si>
  <si>
    <t>17</t>
  </si>
  <si>
    <t>18</t>
  </si>
  <si>
    <t>19</t>
  </si>
  <si>
    <t>20</t>
  </si>
  <si>
    <t>22</t>
  </si>
  <si>
    <t>23</t>
  </si>
  <si>
    <t>742121002</t>
  </si>
  <si>
    <t>24</t>
  </si>
  <si>
    <t>25</t>
  </si>
  <si>
    <t>26</t>
  </si>
  <si>
    <t>27</t>
  </si>
  <si>
    <t>28</t>
  </si>
  <si>
    <t>29</t>
  </si>
  <si>
    <t>30</t>
  </si>
  <si>
    <t>64</t>
  </si>
  <si>
    <t>31</t>
  </si>
  <si>
    <t>33</t>
  </si>
  <si>
    <t>34</t>
  </si>
  <si>
    <t>35</t>
  </si>
  <si>
    <t>36</t>
  </si>
  <si>
    <t>37</t>
  </si>
  <si>
    <t>38</t>
  </si>
  <si>
    <t>39</t>
  </si>
  <si>
    <t>40</t>
  </si>
  <si>
    <t>512</t>
  </si>
  <si>
    <t>41</t>
  </si>
  <si>
    <t>Modul pro komunikaci nap. zdroje přes ethrenet INTE, TTL &lt;-&gt; ethernet, nožnost napojení pomocí programu "PowerSecurity", program umožňuje dálkové monitorování napájecích zdrojů</t>
  </si>
  <si>
    <t>42</t>
  </si>
  <si>
    <t>43</t>
  </si>
  <si>
    <t>44</t>
  </si>
  <si>
    <t>45</t>
  </si>
  <si>
    <t>46</t>
  </si>
  <si>
    <t>47</t>
  </si>
  <si>
    <t>48</t>
  </si>
  <si>
    <t>49</t>
  </si>
  <si>
    <t>50</t>
  </si>
  <si>
    <t>51</t>
  </si>
  <si>
    <t>52</t>
  </si>
  <si>
    <t>53</t>
  </si>
  <si>
    <t>54</t>
  </si>
  <si>
    <t>55</t>
  </si>
  <si>
    <t>56</t>
  </si>
  <si>
    <t>57</t>
  </si>
  <si>
    <t>58</t>
  </si>
  <si>
    <t>59</t>
  </si>
  <si>
    <t>60</t>
  </si>
  <si>
    <t>61</t>
  </si>
  <si>
    <t>62</t>
  </si>
  <si>
    <t>63</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</si>
  <si>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</si>
  <si>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</si>
  <si>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</si>
  <si>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</si>
  <si>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</si>
  <si>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</si>
  <si>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</si>
  <si>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</si>
  <si>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</si>
  <si>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</si>
  <si>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</si>
  <si>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</si>
  <si>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</si>
  <si>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</si>
  <si>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</si>
  <si>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</si>
  <si>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</si>
  <si>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</si>
  <si>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</si>
  <si>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</si>
  <si>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</si>
  <si>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</si>
  <si>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</si>
  <si>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</si>
  <si>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</si>
  <si>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</si>
  <si>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</si>
  <si>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</si>
  <si>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</si>
  <si>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</si>
  <si>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hod</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</si>
  <si>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</si>
  <si>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</si>
  <si>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</si>
  <si>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</si>
  <si>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</si>
  <si>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</si>
  <si>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</si>
  <si>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</si>
  <si>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</si>
  <si>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</si>
  <si>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</si>
  <si>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</si>
  <si>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</si>
  <si>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</si>
  <si>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</si>
  <si>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</si>
  <si>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</si>
  <si>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</si>
  <si>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</si>
  <si>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</si>
  <si>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</si>
  <si>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</si>
  <si>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</si>
  <si>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</si>
  <si>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</si>
  <si>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t</t>
  </si>
  <si>
    <t>120</t>
  </si>
  <si>
    <t>121112111</t>
  </si>
  <si>
    <t>m3</t>
  </si>
  <si>
    <t>121</t>
  </si>
  <si>
    <t>132312101</t>
  </si>
  <si>
    <t>122</t>
  </si>
  <si>
    <t>132312109</t>
  </si>
  <si>
    <t>123</t>
  </si>
  <si>
    <t>162701105</t>
  </si>
  <si>
    <t>Vodorovné přemístění výkopku nebo sypaniny po suchu na obvyklém dopravním prostředku, bez naložení výkopku, avšak se složením bez rozhrnutí z horniny tř. 1 až 4 na vzdálenost přes 9 000 do 10 000 m</t>
  </si>
  <si>
    <t>124</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</si>
  <si>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</si>
  <si>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</si>
  <si>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125</t>
  </si>
  <si>
    <t>167101101</t>
  </si>
  <si>
    <t>Nakládání, skládání a překládání neulehlého výkopku nebo sypaniny nakládání, množství do 100 m3, z hornin tř. 1 až 4</t>
  </si>
  <si>
    <t>126</t>
  </si>
  <si>
    <t>171201201</t>
  </si>
  <si>
    <t>Uložení sypaniny na skládky</t>
  </si>
  <si>
    <t>127</t>
  </si>
  <si>
    <t>171201211</t>
  </si>
  <si>
    <t>Poplatek za uložení stavebního odpadu na skládce (skládkovné) zeminy a kameniva zatříděného do Katalogu odpadů pod kódem 170 504</t>
  </si>
  <si>
    <t>181301102</t>
  </si>
  <si>
    <t>Rozprostření a urovnání ornice v rovině nebo ve svahu sklonu do 1:5 při souvislé ploše do 500 m2, tl. vrstvy přes 100 do 150 mm</t>
  </si>
  <si>
    <t>m2</t>
  </si>
  <si>
    <t>129</t>
  </si>
  <si>
    <t>130</t>
  </si>
  <si>
    <t>131</t>
  </si>
  <si>
    <t>132</t>
  </si>
  <si>
    <t>133</t>
  </si>
  <si>
    <t>134</t>
  </si>
  <si>
    <t>135</t>
  </si>
  <si>
    <t>136</t>
  </si>
  <si>
    <t>137</t>
  </si>
  <si>
    <t>138</t>
  </si>
  <si>
    <t>139</t>
  </si>
  <si>
    <t>977151119</t>
  </si>
  <si>
    <t>140</t>
  </si>
  <si>
    <t>141</t>
  </si>
  <si>
    <t>142</t>
  </si>
  <si>
    <t>143</t>
  </si>
  <si>
    <t>144</t>
  </si>
  <si>
    <t>145</t>
  </si>
  <si>
    <t>146</t>
  </si>
  <si>
    <t>147</t>
  </si>
  <si>
    <t>148</t>
  </si>
  <si>
    <t>174101101</t>
  </si>
  <si>
    <t>149</t>
  </si>
  <si>
    <t>175111101</t>
  </si>
  <si>
    <t>150</t>
  </si>
  <si>
    <t>58337310</t>
  </si>
  <si>
    <t>štěrkopísek frakce 0-4 třída B</t>
  </si>
  <si>
    <t>151</t>
  </si>
  <si>
    <t>152</t>
  </si>
  <si>
    <t>153</t>
  </si>
  <si>
    <t>451572111</t>
  </si>
  <si>
    <t>154</t>
  </si>
  <si>
    <t>899722111</t>
  </si>
  <si>
    <t>155</t>
  </si>
  <si>
    <t>156</t>
  </si>
  <si>
    <t>157</t>
  </si>
  <si>
    <t>HZS</t>
  </si>
  <si>
    <t>Hodinové zúčtovací sazby</t>
  </si>
  <si>
    <t>158</t>
  </si>
  <si>
    <t>HZS3222</t>
  </si>
  <si>
    <t>159</t>
  </si>
  <si>
    <t>HZS4212</t>
  </si>
  <si>
    <t>VRN</t>
  </si>
  <si>
    <t>Vedlejší rozpočtové náklady</t>
  </si>
  <si>
    <t>VRN1</t>
  </si>
  <si>
    <t>Průzkumné, geodetické a projektové práce</t>
  </si>
  <si>
    <t>160</t>
  </si>
  <si>
    <t>010001000</t>
  </si>
  <si>
    <t>Průzkumné, geodetické a projektové práce._x000D_
Práce spojené s vypracování geodetického zaměření a zpracování dílenské dokumentace i dokumentace skutečného stavu po dokončení díla podle požadavků zadavatele.</t>
  </si>
  <si>
    <t>sada</t>
  </si>
  <si>
    <t>1024</t>
  </si>
  <si>
    <t>161</t>
  </si>
  <si>
    <t>011002000</t>
  </si>
  <si>
    <t>Průzkumné práce</t>
  </si>
  <si>
    <t>VRN2</t>
  </si>
  <si>
    <t>Příprava staveniště</t>
  </si>
  <si>
    <t>162</t>
  </si>
  <si>
    <t>020001000</t>
  </si>
  <si>
    <t>VRN4</t>
  </si>
  <si>
    <t>Inženýrská činnost</t>
  </si>
  <si>
    <t>163</t>
  </si>
  <si>
    <t>040001000</t>
  </si>
  <si>
    <t>164</t>
  </si>
  <si>
    <t>043002000</t>
  </si>
  <si>
    <t>165</t>
  </si>
  <si>
    <t>045002000</t>
  </si>
  <si>
    <t>VRN7</t>
  </si>
  <si>
    <t>Provozní vlivy</t>
  </si>
  <si>
    <t>166</t>
  </si>
  <si>
    <t>070001000</t>
  </si>
  <si>
    <t>VRN9</t>
  </si>
  <si>
    <t>Ostatní náklady</t>
  </si>
  <si>
    <t>167</t>
  </si>
  <si>
    <t>090001000</t>
  </si>
  <si>
    <t>168</t>
  </si>
  <si>
    <t>091104000</t>
  </si>
  <si>
    <t>169</t>
  </si>
  <si>
    <t>092103001</t>
  </si>
  <si>
    <t>1101806_2 - ČEPRO Potěhy - poplachový zabezpečovací a tísňový sytém</t>
  </si>
  <si>
    <t xml:space="preserve">    D1 - SO.050</t>
  </si>
  <si>
    <t xml:space="preserve">    D2 - SO.482</t>
  </si>
  <si>
    <t xml:space="preserve">    D3 - SO.220</t>
  </si>
  <si>
    <t xml:space="preserve">    D4 - SO.580</t>
  </si>
  <si>
    <t xml:space="preserve">    D5 - SO.250</t>
  </si>
  <si>
    <t xml:space="preserve">    D6 - SO.260</t>
  </si>
  <si>
    <t xml:space="preserve">    D7 - SO.231</t>
  </si>
  <si>
    <t xml:space="preserve">    D8 - SO.231 areál</t>
  </si>
  <si>
    <t xml:space="preserve">      MW - MW bariéry</t>
  </si>
  <si>
    <t xml:space="preserve">      ROZV - Venkovní rozvaděče</t>
  </si>
  <si>
    <t xml:space="preserve">      OST - Ostatní položky PZTS</t>
  </si>
  <si>
    <t xml:space="preserve">      1 - Zemní práce</t>
  </si>
  <si>
    <t>D1</t>
  </si>
  <si>
    <t>SO.050</t>
  </si>
  <si>
    <t>742220141</t>
  </si>
  <si>
    <t>2062364022</t>
  </si>
  <si>
    <t>PZTS037</t>
  </si>
  <si>
    <t>Klávesnice IRT EliteX LCD systému CONCEPT, velký OLED displej, 20 podsvětlených kláves, povrchová montáž</t>
  </si>
  <si>
    <t>742210311</t>
  </si>
  <si>
    <t>Montáž izolátoru pro sběrnici</t>
  </si>
  <si>
    <t>-423239601</t>
  </si>
  <si>
    <t>PZTS015</t>
  </si>
  <si>
    <t>Isolátor sběrnice systému CONCEPT IRI3000 LAN Isolator, zajišťuje galvanické oddělení jednotlivých sekcí LAN, izolační oddělení jednotlivých částí LAN je 5 KV</t>
  </si>
  <si>
    <t>742220031.R1</t>
  </si>
  <si>
    <t>Montáž krytu pro izolátor</t>
  </si>
  <si>
    <t>838012880</t>
  </si>
  <si>
    <t>PZTS041</t>
  </si>
  <si>
    <t>Kovový box pro umístění LAN isolátoru sběrnice IRB3040, tamper kontakty, rozměry 280 x 155 x 50mm (Š x V x H)</t>
  </si>
  <si>
    <t>742220071</t>
  </si>
  <si>
    <t>Montáž dveřního modulu pro připojení čteček v krytu</t>
  </si>
  <si>
    <t>1683026003</t>
  </si>
  <si>
    <t>PZTS095</t>
  </si>
  <si>
    <t>742220051</t>
  </si>
  <si>
    <t>-992336504</t>
  </si>
  <si>
    <t>PZTS039</t>
  </si>
  <si>
    <t>Kovový box IRB3000 pro umístění dvou přístupových modulů IRR3000, tamper kontakty, rozměry 415 x 403 x 100mm (Š x V x H)</t>
  </si>
  <si>
    <t>742220081</t>
  </si>
  <si>
    <t>-34324457</t>
  </si>
  <si>
    <t>742220232</t>
  </si>
  <si>
    <t>-1867175339</t>
  </si>
  <si>
    <t>PZTS066b</t>
  </si>
  <si>
    <t>Pohybový duální detektor PIR+MW, digitální, funkce antimasking, stupeň zabezpečení 3</t>
  </si>
  <si>
    <t>-389595974</t>
  </si>
  <si>
    <t>PZTS008</t>
  </si>
  <si>
    <t>Detektor tříštění skla s dosahem min. 7m, detekce tabulkového, temperovaného nebo laminovaného skla, stupeň zabezpečení 3</t>
  </si>
  <si>
    <t>742220235</t>
  </si>
  <si>
    <t>-863768601</t>
  </si>
  <si>
    <t>PZTS048b</t>
  </si>
  <si>
    <t>-1549069476</t>
  </si>
  <si>
    <t>PZTS048c</t>
  </si>
  <si>
    <t>1475023796</t>
  </si>
  <si>
    <t>674359433</t>
  </si>
  <si>
    <t>PZTS063</t>
  </si>
  <si>
    <t>Plastová propojovací krabice s 12 šroubovými svorkami, sabotážním tamper kontaktem proti otevření, montáž na povrch</t>
  </si>
  <si>
    <t>PZTS064</t>
  </si>
  <si>
    <t>Plastová propojovací krabice s 17+2 šroubovými svorkami, sabotážním tamper kontaktem proti otevření, montáž na povrch, těsnění proti vlhkosti</t>
  </si>
  <si>
    <t>220110521</t>
  </si>
  <si>
    <t>764637423</t>
  </si>
  <si>
    <t>PZTS068</t>
  </si>
  <si>
    <t>Propojovací skříň MIS1B, montáž pod omítku</t>
  </si>
  <si>
    <t>742320032</t>
  </si>
  <si>
    <t>562929869</t>
  </si>
  <si>
    <t>PZTS013</t>
  </si>
  <si>
    <t>PZTS012</t>
  </si>
  <si>
    <t>Elektrický otvírač 12VDC, nízkoodběrový (max. 250mA), pod napětím průchozí, řada PROFI, se signalizací stavu dveří, BEZ !! možnosti mechanického odblokování !!, dlouhá nerezová lišta, univerzální (pravé i levé dveře)</t>
  </si>
  <si>
    <t>PZTS014</t>
  </si>
  <si>
    <t>PZTS067</t>
  </si>
  <si>
    <t>Propojovací kabel s konektorem pro elektromechanický samozamykací zámek, délka kabelu 10m</t>
  </si>
  <si>
    <t>PZTS100b</t>
  </si>
  <si>
    <t>Montáž kování KOULE-KOULE</t>
  </si>
  <si>
    <t>-1504170651</t>
  </si>
  <si>
    <t>PZTS038b</t>
  </si>
  <si>
    <t>Kování KOULE-KOULE, rozteč dle stávajících dveří, materiál nerez, bezečnostní třída min. stupeň 3,</t>
  </si>
  <si>
    <t>237438148</t>
  </si>
  <si>
    <t>PZTS100</t>
  </si>
  <si>
    <t>Montáž kování KLIKA-KOULE</t>
  </si>
  <si>
    <t>392897501</t>
  </si>
  <si>
    <t>PZTS038</t>
  </si>
  <si>
    <t>Kování KLIKA-KOULE, rozteč dle stávajících dveří, materiál nerez, bezečnostní třída min. stupeň 3,</t>
  </si>
  <si>
    <t>PZTS101</t>
  </si>
  <si>
    <t>213002941</t>
  </si>
  <si>
    <t>PZTS007</t>
  </si>
  <si>
    <t>Bezpečnostní kování KLIKA-KLIKA, rozteč dle dodaného elektromechanického zámku, vč. děleného čtyřhranu, materiál nerez, bezečnostní třída min. stupeň 3,</t>
  </si>
  <si>
    <t>PZTS094</t>
  </si>
  <si>
    <t>Univerzální protiplech pro elektromech. zámky, šířka 23,8 mm</t>
  </si>
  <si>
    <t>PZTS102</t>
  </si>
  <si>
    <t>-288082563</t>
  </si>
  <si>
    <t>PZTS035</t>
  </si>
  <si>
    <t>Kabelová průchodka zadlabávací do křídla dveří, rozpojitelná, max. úhel otevření dveří 120°</t>
  </si>
  <si>
    <t>742220211</t>
  </si>
  <si>
    <t>Montáž zálohového napájecího zdroje s dobíječem a akumulátorem</t>
  </si>
  <si>
    <t>1040397038</t>
  </si>
  <si>
    <t>PZTS055</t>
  </si>
  <si>
    <t>742220161</t>
  </si>
  <si>
    <t>Montáž akumulátoru 12V</t>
  </si>
  <si>
    <t>-797499070</t>
  </si>
  <si>
    <t>PZTS002</t>
  </si>
  <si>
    <t>Akumulátor 12V/65Ah se šroubovými svorkami M6, životnost 10 let, vnitřní odpor 7,5 mΩ</t>
  </si>
  <si>
    <t>742220172</t>
  </si>
  <si>
    <t>1943750659</t>
  </si>
  <si>
    <t>PZTS050</t>
  </si>
  <si>
    <t>1254135087</t>
  </si>
  <si>
    <t>-2002873876</t>
  </si>
  <si>
    <t>239704268</t>
  </si>
  <si>
    <t>-376394186</t>
  </si>
  <si>
    <t>PZTS028</t>
  </si>
  <si>
    <t>Kabel SYKFY 2x2x0,5</t>
  </si>
  <si>
    <t>PZTS022b</t>
  </si>
  <si>
    <t>Kabel FTP cat. 6, LSOH, 400MHz</t>
  </si>
  <si>
    <t>910795728</t>
  </si>
  <si>
    <t>PZTS022c</t>
  </si>
  <si>
    <t>Kabel FTP cat. 6, PE venkovní dvojitý plášť (vhodný pro uložení do země)</t>
  </si>
  <si>
    <t>-1608438820</t>
  </si>
  <si>
    <t>PZTS032</t>
  </si>
  <si>
    <t>Kabel TCEPKPFLE 3x4x0,6</t>
  </si>
  <si>
    <t>-729807887</t>
  </si>
  <si>
    <t>PZTS033</t>
  </si>
  <si>
    <t>Kabel TCEPKPFLE 5x4x0,6</t>
  </si>
  <si>
    <t>741122201</t>
  </si>
  <si>
    <t>-735529641</t>
  </si>
  <si>
    <t>PZTS027</t>
  </si>
  <si>
    <t>Kabel SCY 2x2,5 (červená/rudá)</t>
  </si>
  <si>
    <t>PZTS021</t>
  </si>
  <si>
    <t>Kabel CYKY-J 3x2,5</t>
  </si>
  <si>
    <t>741110511</t>
  </si>
  <si>
    <t>1143594413</t>
  </si>
  <si>
    <t>PZTS042</t>
  </si>
  <si>
    <t>Lišta vkládací 13x18</t>
  </si>
  <si>
    <t>PZTS043</t>
  </si>
  <si>
    <t>Lišta vkládací 20x20</t>
  </si>
  <si>
    <t>PZTS044</t>
  </si>
  <si>
    <t>Lišta vkládací 40x40</t>
  </si>
  <si>
    <t>741110512</t>
  </si>
  <si>
    <t>-2041809734</t>
  </si>
  <si>
    <t>PZTS045</t>
  </si>
  <si>
    <t>Lišta vkládací 80x40</t>
  </si>
  <si>
    <t>741110001</t>
  </si>
  <si>
    <t>-45122138</t>
  </si>
  <si>
    <t>PZTS085</t>
  </si>
  <si>
    <t>Trubka pevná prům. 16 vč. spojek a příchytek</t>
  </si>
  <si>
    <t>741110041</t>
  </si>
  <si>
    <t>724696294</t>
  </si>
  <si>
    <t>PZTS079</t>
  </si>
  <si>
    <t>Trubka ohebná prům. 16 vč. spojek a příchytek</t>
  </si>
  <si>
    <t>741110043</t>
  </si>
  <si>
    <t>896716707</t>
  </si>
  <si>
    <t>PZTS091</t>
  </si>
  <si>
    <t>Trubka zemní, ohebná, prům. 40, červená</t>
  </si>
  <si>
    <t>PZTS090</t>
  </si>
  <si>
    <t>Trubka zemní, ohebná UV stabilní, prům. 40, černá</t>
  </si>
  <si>
    <t>SO.482</t>
  </si>
  <si>
    <t>950120011</t>
  </si>
  <si>
    <t>-1577179453</t>
  </si>
  <si>
    <t>-716261163</t>
  </si>
  <si>
    <t>PZTS039b</t>
  </si>
  <si>
    <t>Kovový box IRB3040 pro umístění távajícího miniexpandéru sběrnice IRZ3008, tamper kontakty, rozměry 280 x 155 x 50mm (Š x V x H)</t>
  </si>
  <si>
    <t>-2079385359</t>
  </si>
  <si>
    <t>-1665576325</t>
  </si>
  <si>
    <t>PZTS066</t>
  </si>
  <si>
    <t>Pohybový detektor PIR digitální, se zrcadlovou optikou, PET imunita, funkce AM, stupeň zabezpečení 3</t>
  </si>
  <si>
    <t>1006758658</t>
  </si>
  <si>
    <t>311177196</t>
  </si>
  <si>
    <t>158158298</t>
  </si>
  <si>
    <t>-461427128</t>
  </si>
  <si>
    <t>741110003</t>
  </si>
  <si>
    <t>-1515092857</t>
  </si>
  <si>
    <t>PZTS088</t>
  </si>
  <si>
    <t>Trubka pevná prům. 32 vč. spojek a příchytek</t>
  </si>
  <si>
    <t>193472807</t>
  </si>
  <si>
    <t>741110042</t>
  </si>
  <si>
    <t>-1564126868</t>
  </si>
  <si>
    <t>PZTS082</t>
  </si>
  <si>
    <t>Trubka ohebná prům. 32 vč. spojek a příchytek</t>
  </si>
  <si>
    <t>1655125818</t>
  </si>
  <si>
    <t>PZTS091.1</t>
  </si>
  <si>
    <t>Trubka zemní, ohebná, prům. 40, ohebná</t>
  </si>
  <si>
    <t>SO.220</t>
  </si>
  <si>
    <t>742220031</t>
  </si>
  <si>
    <t>Montáž koncentrátoru nebo expanderu pro PZTS</t>
  </si>
  <si>
    <t>1845948708</t>
  </si>
  <si>
    <t>PZTS093</t>
  </si>
  <si>
    <t>Univerzální expandér systému CONCEPT pro rozšíření o 16 zón a 8 výstupů, typ IRZ3004EU EXP/16, modul pro svou funkci potřebuje napájení 16VAC a zálohované napájení 12VDC</t>
  </si>
  <si>
    <t>-1781498852</t>
  </si>
  <si>
    <t>PZTS039.1</t>
  </si>
  <si>
    <t>Kovový box IRB3000 pro umístění univerzálního expandéru IRZ3004, tamper kontakty, rozměry 415 x 403 x 100mm (Š x V x H)</t>
  </si>
  <si>
    <t>742220181</t>
  </si>
  <si>
    <t>Montáž transformátoru pro ústřednu</t>
  </si>
  <si>
    <t>-301138118</t>
  </si>
  <si>
    <t>PZTS016</t>
  </si>
  <si>
    <t>Jednofázový transformátor 15VAC/ 80VA jištěný pojistkou pro napájení univerzálního expandéru IRZ3004</t>
  </si>
  <si>
    <t>1826352149</t>
  </si>
  <si>
    <t>892657808</t>
  </si>
  <si>
    <t>1063376438</t>
  </si>
  <si>
    <t>-617743700</t>
  </si>
  <si>
    <t>PZTS040</t>
  </si>
  <si>
    <t>Kovový box IRB3040 pro umístění LAN isolátoru sběrnice IRI3000, tamper kontakty, rozměry 280 x 155 x 50mm (Š x V x H)</t>
  </si>
  <si>
    <t>1972519087</t>
  </si>
  <si>
    <t>PZTS046</t>
  </si>
  <si>
    <t>PZTS047</t>
  </si>
  <si>
    <t>742220051.R2</t>
  </si>
  <si>
    <t>-910140480</t>
  </si>
  <si>
    <t>PZTS069</t>
  </si>
  <si>
    <t>Propojovací svorkovnicová skříň do Ex prostředí třídy 2 pro propojení magnetického spínače na kabelové vedení, např. ERK/X/Al/Y/04/Ex</t>
  </si>
  <si>
    <t>742220232.R1</t>
  </si>
  <si>
    <t>-897109473</t>
  </si>
  <si>
    <t>PZTS019</t>
  </si>
  <si>
    <t>Jiskrově bezpečný PIR detektor pohybu do Ex prostředí třídy 2, např. VW33430 E</t>
  </si>
  <si>
    <t>742220121.R1</t>
  </si>
  <si>
    <t>Montáž modulu do systému PZTS pro 8 relé pro prostředí Ex</t>
  </si>
  <si>
    <t>-865990684</t>
  </si>
  <si>
    <t>PZTS017</t>
  </si>
  <si>
    <t>Jiskrově bezpečné relé sloužící jako jiskrově bezpečné rozhranní pro chránění elektricých obvodů v prostředí s nebezpečím výbuchu konkrétně pro připojení detektorů pohybu a magnetických detektorů v Ex prostředí, např. MM 5011 DC12</t>
  </si>
  <si>
    <t>742210311.R1</t>
  </si>
  <si>
    <t>Montáž izolátoru pro sběrnici do prostředí Ex</t>
  </si>
  <si>
    <t>1660662948</t>
  </si>
  <si>
    <t>PZTS018</t>
  </si>
  <si>
    <t>Jiskrově bezpečný izolátor napájecího napětí sloužící  pro připojení napájení detektorů pohybu v Ex prostředí, např. MM 2012 DC12</t>
  </si>
  <si>
    <t>-1595752453</t>
  </si>
  <si>
    <t>PZTS065</t>
  </si>
  <si>
    <t>Plastová propojovací krabice zemní gelová, montáž na povrch</t>
  </si>
  <si>
    <t>555567510</t>
  </si>
  <si>
    <t>674472993</t>
  </si>
  <si>
    <t>595350819</t>
  </si>
  <si>
    <t>1552899428</t>
  </si>
  <si>
    <t>266503016</t>
  </si>
  <si>
    <t>1954543094</t>
  </si>
  <si>
    <t>PZTS052</t>
  </si>
  <si>
    <t>1353156790</t>
  </si>
  <si>
    <t>-1303296167</t>
  </si>
  <si>
    <t>-1234718980</t>
  </si>
  <si>
    <t>2130470512</t>
  </si>
  <si>
    <t>2003585886</t>
  </si>
  <si>
    <t>1834993746</t>
  </si>
  <si>
    <t>768891692</t>
  </si>
  <si>
    <t>-652902784</t>
  </si>
  <si>
    <t>1172260198</t>
  </si>
  <si>
    <t>PZTS084b</t>
  </si>
  <si>
    <t>Trubka pevná kovová, zárově zinkovaná, vrchní nátěr, prům. 23</t>
  </si>
  <si>
    <t>1895518872</t>
  </si>
  <si>
    <t>-1329311328</t>
  </si>
  <si>
    <t>SO.580</t>
  </si>
  <si>
    <t>-758735586</t>
  </si>
  <si>
    <t>170</t>
  </si>
  <si>
    <t>1495439117</t>
  </si>
  <si>
    <t>172</t>
  </si>
  <si>
    <t>988478468</t>
  </si>
  <si>
    <t>174</t>
  </si>
  <si>
    <t>1438696946</t>
  </si>
  <si>
    <t>176</t>
  </si>
  <si>
    <t>-1556266467</t>
  </si>
  <si>
    <t>178</t>
  </si>
  <si>
    <t>PZTS104</t>
  </si>
  <si>
    <t>-860899774</t>
  </si>
  <si>
    <t>PZTS077</t>
  </si>
  <si>
    <t>Sloupek pro instalaci čtečky, vnější průměr min. 60mm, délka min. 1400mm, materiél hliník, příp. UV odolný tlustostěný plast, černá barva, kotvení do podložky pomocí štoubů</t>
  </si>
  <si>
    <t>182</t>
  </si>
  <si>
    <t>PZTS105</t>
  </si>
  <si>
    <t>-1546721109</t>
  </si>
  <si>
    <t>PZTS072</t>
  </si>
  <si>
    <t>Přípravek pro montáž bekontaktní čtečky na sloupek o průměru 60mm, materiál vhodný pro bezkontaktní čtečky (nesnižující jejich dosah)</t>
  </si>
  <si>
    <t>184</t>
  </si>
  <si>
    <t>PZTS106</t>
  </si>
  <si>
    <t>Montáž betonového základu pro pomocný sloupek s vývodem kabelu</t>
  </si>
  <si>
    <t>1308272513</t>
  </si>
  <si>
    <t>PZTS004</t>
  </si>
  <si>
    <t>186</t>
  </si>
  <si>
    <t>1862541121</t>
  </si>
  <si>
    <t>PZTS030</t>
  </si>
  <si>
    <t>Kabel TCEPKPFLE 1x4x0,6</t>
  </si>
  <si>
    <t>188</t>
  </si>
  <si>
    <t>190</t>
  </si>
  <si>
    <t>660364805</t>
  </si>
  <si>
    <t>171</t>
  </si>
  <si>
    <t>192</t>
  </si>
  <si>
    <t>PZTS089</t>
  </si>
  <si>
    <t>Trubka pevná UV stabilní, černá, prům. 16 vč. spojek a příchytek</t>
  </si>
  <si>
    <t>196</t>
  </si>
  <si>
    <t>173</t>
  </si>
  <si>
    <t>-121229920</t>
  </si>
  <si>
    <t>194</t>
  </si>
  <si>
    <t>175</t>
  </si>
  <si>
    <t>PZTS083</t>
  </si>
  <si>
    <t>Trubka ohebná UV stabilní, černá, prům. 16 vč. spojek a příchytek</t>
  </si>
  <si>
    <t>198</t>
  </si>
  <si>
    <t>741110301</t>
  </si>
  <si>
    <t>-728048361</t>
  </si>
  <si>
    <t>177</t>
  </si>
  <si>
    <t>PZTS092</t>
  </si>
  <si>
    <t>Trubka zemní, uhebná UV stabilní, prům. 40, černá</t>
  </si>
  <si>
    <t>200</t>
  </si>
  <si>
    <t>2113060294</t>
  </si>
  <si>
    <t>179</t>
  </si>
  <si>
    <t>-1525377825</t>
  </si>
  <si>
    <t>180</t>
  </si>
  <si>
    <t>419032746</t>
  </si>
  <si>
    <t>SO.250</t>
  </si>
  <si>
    <t>181</t>
  </si>
  <si>
    <t>-991899914</t>
  </si>
  <si>
    <t>202</t>
  </si>
  <si>
    <t>183</t>
  </si>
  <si>
    <t>1060778030</t>
  </si>
  <si>
    <t>204</t>
  </si>
  <si>
    <t>185</t>
  </si>
  <si>
    <t>1823308227</t>
  </si>
  <si>
    <t>PZTS039.2</t>
  </si>
  <si>
    <t>Kovový box IRB3000 pro umístění přístupového modulu IRR3000 a stávajícího miniexpandéru IRZ3008, tamper kontakty, rozměry 415 x 403 x 100mm (Š x V x H)</t>
  </si>
  <si>
    <t>206</t>
  </si>
  <si>
    <t>187</t>
  </si>
  <si>
    <t>-203611653</t>
  </si>
  <si>
    <t>734252093</t>
  </si>
  <si>
    <t>189</t>
  </si>
  <si>
    <t>-2070454605</t>
  </si>
  <si>
    <t>2129322996</t>
  </si>
  <si>
    <t>191</t>
  </si>
  <si>
    <t>-1577131017</t>
  </si>
  <si>
    <t>212</t>
  </si>
  <si>
    <t>193</t>
  </si>
  <si>
    <t>508047775</t>
  </si>
  <si>
    <t>PZTS056</t>
  </si>
  <si>
    <t>214</t>
  </si>
  <si>
    <t>195</t>
  </si>
  <si>
    <t>1325264445</t>
  </si>
  <si>
    <t>216</t>
  </si>
  <si>
    <t>197</t>
  </si>
  <si>
    <t>1279003591</t>
  </si>
  <si>
    <t>PZTS053</t>
  </si>
  <si>
    <t>218</t>
  </si>
  <si>
    <t>199</t>
  </si>
  <si>
    <t>-1232923346</t>
  </si>
  <si>
    <t>220</t>
  </si>
  <si>
    <t>201</t>
  </si>
  <si>
    <t>976457444</t>
  </si>
  <si>
    <t>1462646354</t>
  </si>
  <si>
    <t>203</t>
  </si>
  <si>
    <t>224</t>
  </si>
  <si>
    <t>226</t>
  </si>
  <si>
    <t>205</t>
  </si>
  <si>
    <t>749244504</t>
  </si>
  <si>
    <t>228</t>
  </si>
  <si>
    <t>207</t>
  </si>
  <si>
    <t>2075617792</t>
  </si>
  <si>
    <t>208</t>
  </si>
  <si>
    <t>230</t>
  </si>
  <si>
    <t>209</t>
  </si>
  <si>
    <t>765386572</t>
  </si>
  <si>
    <t>210</t>
  </si>
  <si>
    <t>PZTS087</t>
  </si>
  <si>
    <t>Trubka pevná prům. 25 vč. spojek a příchytek</t>
  </si>
  <si>
    <t>232</t>
  </si>
  <si>
    <t>211</t>
  </si>
  <si>
    <t>234</t>
  </si>
  <si>
    <t>-2024427788</t>
  </si>
  <si>
    <t>213</t>
  </si>
  <si>
    <t>236</t>
  </si>
  <si>
    <t>-756112528</t>
  </si>
  <si>
    <t>215</t>
  </si>
  <si>
    <t>PZTS081</t>
  </si>
  <si>
    <t>Trubka ohebná prům. 25 vč. spojek a příchytek</t>
  </si>
  <si>
    <t>238</t>
  </si>
  <si>
    <t>240</t>
  </si>
  <si>
    <t>SO.260</t>
  </si>
  <si>
    <t>217</t>
  </si>
  <si>
    <t>-1337060058</t>
  </si>
  <si>
    <t>-1418125596</t>
  </si>
  <si>
    <t>219</t>
  </si>
  <si>
    <t>546945183</t>
  </si>
  <si>
    <t>244</t>
  </si>
  <si>
    <t>221</t>
  </si>
  <si>
    <t>1467061976</t>
  </si>
  <si>
    <t>222</t>
  </si>
  <si>
    <t>246</t>
  </si>
  <si>
    <t>223</t>
  </si>
  <si>
    <t>-2104534909</t>
  </si>
  <si>
    <t>248</t>
  </si>
  <si>
    <t>225</t>
  </si>
  <si>
    <t>250</t>
  </si>
  <si>
    <t>1788884629</t>
  </si>
  <si>
    <t>227</t>
  </si>
  <si>
    <t>252</t>
  </si>
  <si>
    <t>-1125473096</t>
  </si>
  <si>
    <t>229</t>
  </si>
  <si>
    <t>254</t>
  </si>
  <si>
    <t>398309473</t>
  </si>
  <si>
    <t>231</t>
  </si>
  <si>
    <t>256</t>
  </si>
  <si>
    <t>960010543</t>
  </si>
  <si>
    <t>233</t>
  </si>
  <si>
    <t>258</t>
  </si>
  <si>
    <t>1562718493</t>
  </si>
  <si>
    <t>235</t>
  </si>
  <si>
    <t>260</t>
  </si>
  <si>
    <t>SO.231</t>
  </si>
  <si>
    <t>-1734725993</t>
  </si>
  <si>
    <t>237</t>
  </si>
  <si>
    <t>262</t>
  </si>
  <si>
    <t>PZTS073</t>
  </si>
  <si>
    <t>Rozšiřující modul IRZZE3000 EU pro univerzální expandér IRZ3004EU o dalších 16 zón</t>
  </si>
  <si>
    <t>264</t>
  </si>
  <si>
    <t>239</t>
  </si>
  <si>
    <t>445811146</t>
  </si>
  <si>
    <t>266</t>
  </si>
  <si>
    <t>241</t>
  </si>
  <si>
    <t>614974202</t>
  </si>
  <si>
    <t>242</t>
  </si>
  <si>
    <t>-1405117115</t>
  </si>
  <si>
    <t>243</t>
  </si>
  <si>
    <t>-2089944769</t>
  </si>
  <si>
    <t>268</t>
  </si>
  <si>
    <t>245</t>
  </si>
  <si>
    <t>-1453852770</t>
  </si>
  <si>
    <t>270</t>
  </si>
  <si>
    <t>247</t>
  </si>
  <si>
    <t>489278596</t>
  </si>
  <si>
    <t>272</t>
  </si>
  <si>
    <t>249</t>
  </si>
  <si>
    <t>-500568808</t>
  </si>
  <si>
    <t>276</t>
  </si>
  <si>
    <t>251</t>
  </si>
  <si>
    <t>742220256</t>
  </si>
  <si>
    <t>-1659040806</t>
  </si>
  <si>
    <t>PZTS097</t>
  </si>
  <si>
    <t>Venkovní zálohovaná kombinovaná siréna s majíkem a ochranným kontaktem</t>
  </si>
  <si>
    <t>278</t>
  </si>
  <si>
    <t>253</t>
  </si>
  <si>
    <t>-1576172214</t>
  </si>
  <si>
    <t>280</t>
  </si>
  <si>
    <t>255</t>
  </si>
  <si>
    <t>555110824</t>
  </si>
  <si>
    <t>282</t>
  </si>
  <si>
    <t>257</t>
  </si>
  <si>
    <t>-1577039185</t>
  </si>
  <si>
    <t>284</t>
  </si>
  <si>
    <t>259</t>
  </si>
  <si>
    <t>-1573329415</t>
  </si>
  <si>
    <t>286</t>
  </si>
  <si>
    <t>261</t>
  </si>
  <si>
    <t>248530146</t>
  </si>
  <si>
    <t>288</t>
  </si>
  <si>
    <t>263</t>
  </si>
  <si>
    <t>1583296459</t>
  </si>
  <si>
    <t>PZTS054</t>
  </si>
  <si>
    <t>290</t>
  </si>
  <si>
    <t>265</t>
  </si>
  <si>
    <t>742330028</t>
  </si>
  <si>
    <t>5638996</t>
  </si>
  <si>
    <t>PZTS061</t>
  </si>
  <si>
    <t>Optický pigtail singlemode OS2, 9/125, konektor SC/PC, délka 1m</t>
  </si>
  <si>
    <t>292</t>
  </si>
  <si>
    <t>267</t>
  </si>
  <si>
    <t>742330031</t>
  </si>
  <si>
    <t>562570609</t>
  </si>
  <si>
    <t>PZTS059</t>
  </si>
  <si>
    <t>Ochrana optických svárů</t>
  </si>
  <si>
    <t>294</t>
  </si>
  <si>
    <t>269</t>
  </si>
  <si>
    <t>742330027.R1</t>
  </si>
  <si>
    <t>-1375668598</t>
  </si>
  <si>
    <t>PZTS001</t>
  </si>
  <si>
    <t>Adaptér duplex SC-SC, SM (barva modrá), pro broušení PC, bez aut. prachovky, pro uložení 2x opt. konektorů SC (pigtailů), montáž pomocí šroubků</t>
  </si>
  <si>
    <t>298</t>
  </si>
  <si>
    <t>271</t>
  </si>
  <si>
    <t>PZTS098</t>
  </si>
  <si>
    <t>Záslepka otvoru pro duplex adaptér</t>
  </si>
  <si>
    <t>300</t>
  </si>
  <si>
    <t>PZTS320</t>
  </si>
  <si>
    <t>Zapojení optického patchcordu</t>
  </si>
  <si>
    <t>-1116730317</t>
  </si>
  <si>
    <t>273</t>
  </si>
  <si>
    <t>PZTS321</t>
  </si>
  <si>
    <t>Optický patchcord singlemode OS2, duplex SC/PC, délka 2m</t>
  </si>
  <si>
    <t>-2137903456</t>
  </si>
  <si>
    <t>274</t>
  </si>
  <si>
    <t>742330026</t>
  </si>
  <si>
    <t>1848269296</t>
  </si>
  <si>
    <t>275</t>
  </si>
  <si>
    <t>PZTS060</t>
  </si>
  <si>
    <t>Optická vana (optický rozvaděč) pro montáž do 19" skříně pro zakončení 2x 6ks duplex SC opt. konektorů, stejná jako je již použita na objektu skladu</t>
  </si>
  <si>
    <t>302</t>
  </si>
  <si>
    <t>PZTS036</t>
  </si>
  <si>
    <t>Kazeta pro uložení 12 optických svárů</t>
  </si>
  <si>
    <t>296</t>
  </si>
  <si>
    <t>277</t>
  </si>
  <si>
    <t>175797179</t>
  </si>
  <si>
    <t>-183076870</t>
  </si>
  <si>
    <t>279</t>
  </si>
  <si>
    <t>1675660215</t>
  </si>
  <si>
    <t>306</t>
  </si>
  <si>
    <t>281</t>
  </si>
  <si>
    <t>308</t>
  </si>
  <si>
    <t>888877593</t>
  </si>
  <si>
    <t>283</t>
  </si>
  <si>
    <t>310</t>
  </si>
  <si>
    <t>312</t>
  </si>
  <si>
    <t>285</t>
  </si>
  <si>
    <t>-1896465722</t>
  </si>
  <si>
    <t>314</t>
  </si>
  <si>
    <t>287</t>
  </si>
  <si>
    <t>-520770366</t>
  </si>
  <si>
    <t>316</t>
  </si>
  <si>
    <t>289</t>
  </si>
  <si>
    <t>-668878389</t>
  </si>
  <si>
    <t>318</t>
  </si>
  <si>
    <t>SO.231 areál</t>
  </si>
  <si>
    <t>291</t>
  </si>
  <si>
    <t>PZTS107</t>
  </si>
  <si>
    <t>2015157514</t>
  </si>
  <si>
    <t>PZTS011</t>
  </si>
  <si>
    <t>Duální bariéra IMTDT200/3 AbsolutePro IP, 4x obousměrné 6 paprskové infrazávory, digitální mikrovlnný vysílač/přijímač, výška sloupu 3m, dosah bariéry 5-200m, komplet s vyhříváním IR infrazávor, dálkově nastavitelné parametry přes TCP-IP,</t>
  </si>
  <si>
    <t>941843956</t>
  </si>
  <si>
    <t>293</t>
  </si>
  <si>
    <t>PZTS106b</t>
  </si>
  <si>
    <t>Montáž betonového základu pro sloup MW bariéry s vývodem kabelu</t>
  </si>
  <si>
    <t>-217208643</t>
  </si>
  <si>
    <t>PZTS005b</t>
  </si>
  <si>
    <t>1032947406</t>
  </si>
  <si>
    <t>295</t>
  </si>
  <si>
    <t>PZTS108</t>
  </si>
  <si>
    <t>-1320989041</t>
  </si>
  <si>
    <t>PZTS062</t>
  </si>
  <si>
    <t>Patice IMN208 pro sloup bariéry IMN200 nad 2m, rozměr podstavce 40x40cm (1ks), 4 otvory pro šrouby</t>
  </si>
  <si>
    <t>455545672</t>
  </si>
  <si>
    <t>297</t>
  </si>
  <si>
    <t>PZTS109</t>
  </si>
  <si>
    <t>Montáž doplňkového vyhřívání pro sloup duální bariéry</t>
  </si>
  <si>
    <t>-1520220098</t>
  </si>
  <si>
    <t>PZTS009</t>
  </si>
  <si>
    <t>Doplňkové vyhřívání IMNRES , napájení 230V, montáž do sloupu IMN200</t>
  </si>
  <si>
    <t>1241728386</t>
  </si>
  <si>
    <t>299</t>
  </si>
  <si>
    <t>-937716719</t>
  </si>
  <si>
    <t>PZTS057</t>
  </si>
  <si>
    <t>Napájecí zdroj BEA1224ALIEX pro bariéry Absolute Plus, 12Vss, 24Vst, indikace výpadku napájení, kontrola dobíjení a hlídání stavu akumulátoru, s možností omezení dobíjecího proudu akumulátoru na 400 mA</t>
  </si>
  <si>
    <t>-936163159</t>
  </si>
  <si>
    <t>301</t>
  </si>
  <si>
    <t>PZTS010</t>
  </si>
  <si>
    <t>Držák BEC032 pro uchycení akumulátoru do IMN050, IMN080, IMN250</t>
  </si>
  <si>
    <t>-1296218767</t>
  </si>
  <si>
    <t>-1605688357</t>
  </si>
  <si>
    <t>303</t>
  </si>
  <si>
    <t>PZTS003</t>
  </si>
  <si>
    <t>Akumulátor bezúdržbový 12V, 7Ah (151x65x94 mm), životnost 10 let</t>
  </si>
  <si>
    <t>103830458</t>
  </si>
  <si>
    <t>304</t>
  </si>
  <si>
    <t>PZTS110</t>
  </si>
  <si>
    <t>-1241258481</t>
  </si>
  <si>
    <t>305</t>
  </si>
  <si>
    <t>PZTS058</t>
  </si>
  <si>
    <t>Obslužný software pro nastavování, správu  a monitoring bran AbsolutePro IP</t>
  </si>
  <si>
    <t>361432166</t>
  </si>
  <si>
    <t>-244274688</t>
  </si>
  <si>
    <t>307</t>
  </si>
  <si>
    <t>-1244017084</t>
  </si>
  <si>
    <t>PZTS031</t>
  </si>
  <si>
    <t>Kabel TCEPKPFLE 2x4x0,6</t>
  </si>
  <si>
    <t>1822983952</t>
  </si>
  <si>
    <t>309</t>
  </si>
  <si>
    <t>2094906401</t>
  </si>
  <si>
    <t>-255032201</t>
  </si>
  <si>
    <t>311</t>
  </si>
  <si>
    <t>1423167256</t>
  </si>
  <si>
    <t>2073550177</t>
  </si>
  <si>
    <t>313</t>
  </si>
  <si>
    <t>1940829693</t>
  </si>
  <si>
    <t>741110144</t>
  </si>
  <si>
    <t>-581669132</t>
  </si>
  <si>
    <t>315</t>
  </si>
  <si>
    <t>Trubka pevná kovová, zárově zinkovaná, vrchní nátěr, prům. 50</t>
  </si>
  <si>
    <t>-1212032372</t>
  </si>
  <si>
    <t>PZTS112</t>
  </si>
  <si>
    <t>Montáž venkovního oceloplechového rozvaděče pro slaboproudá zařízení včetně obvodů napájení</t>
  </si>
  <si>
    <t>-1177283475</t>
  </si>
  <si>
    <t>317</t>
  </si>
  <si>
    <t>PZTS096</t>
  </si>
  <si>
    <t>346</t>
  </si>
  <si>
    <t>742330011.R1</t>
  </si>
  <si>
    <t>-1305596560</t>
  </si>
  <si>
    <t>319</t>
  </si>
  <si>
    <t>PZTS071</t>
  </si>
  <si>
    <t>348</t>
  </si>
  <si>
    <t>320</t>
  </si>
  <si>
    <t>PZTS070</t>
  </si>
  <si>
    <t>350</t>
  </si>
  <si>
    <t>321</t>
  </si>
  <si>
    <t>PZTS113</t>
  </si>
  <si>
    <t>Montáž a nastavení SFP transceiveru do switche</t>
  </si>
  <si>
    <t>2045161601</t>
  </si>
  <si>
    <t>322</t>
  </si>
  <si>
    <t>PZTS074</t>
  </si>
  <si>
    <t>SFP transceivery BX-100-20-W4-L, 100BaseBX (200M), Tx1310nm/Rx1550nm, MM/SM univerzální, WDM (obousměrná komunikace po jednom vláknu), rozsah pracovních teplot od -40 do +70 °C, -, 3.3VDC, optický konektor SC/PC</t>
  </si>
  <si>
    <t>352</t>
  </si>
  <si>
    <t>323</t>
  </si>
  <si>
    <t>PZTS075</t>
  </si>
  <si>
    <t>SFP transceivery BX-100-20-W5-L, 100BaseBX (200M), Tx1550nm/Rx1310nm, MM/SM univerzální, WDM (obousměrná komunikace po jednom vláknu), rozsah pracovních teplot od -40 do +70 °C, -, 3.3VDC, optický konektor SC/PC</t>
  </si>
  <si>
    <t>354</t>
  </si>
  <si>
    <t>324</t>
  </si>
  <si>
    <t>571259360</t>
  </si>
  <si>
    <t>325</t>
  </si>
  <si>
    <t>356</t>
  </si>
  <si>
    <t>326</t>
  </si>
  <si>
    <t>1716416127</t>
  </si>
  <si>
    <t>327</t>
  </si>
  <si>
    <t>358</t>
  </si>
  <si>
    <t>328</t>
  </si>
  <si>
    <t>-1965847728</t>
  </si>
  <si>
    <t>329</t>
  </si>
  <si>
    <t>-1655206095</t>
  </si>
  <si>
    <t>330</t>
  </si>
  <si>
    <t>-2079995170</t>
  </si>
  <si>
    <t>331</t>
  </si>
  <si>
    <t>-2063267488</t>
  </si>
  <si>
    <t>332</t>
  </si>
  <si>
    <t>-1598400538</t>
  </si>
  <si>
    <t>333</t>
  </si>
  <si>
    <t>742121001.R4</t>
  </si>
  <si>
    <t>Montáž kabelů sdělovacích optických do 12 vláken</t>
  </si>
  <si>
    <t>1842761307</t>
  </si>
  <si>
    <t>334</t>
  </si>
  <si>
    <t>PZTS026</t>
  </si>
  <si>
    <t>Kabel optický singlemode OS2, 9/125, 4 vlákna, PE plášť, gelová ochrana kabelu, HDPE ochrana všech vláken</t>
  </si>
  <si>
    <t>360</t>
  </si>
  <si>
    <t>335</t>
  </si>
  <si>
    <t>-299662386</t>
  </si>
  <si>
    <t>336</t>
  </si>
  <si>
    <t>362</t>
  </si>
  <si>
    <t>337</t>
  </si>
  <si>
    <t>-1643533273</t>
  </si>
  <si>
    <t>338</t>
  </si>
  <si>
    <t>364</t>
  </si>
  <si>
    <t>339</t>
  </si>
  <si>
    <t>210220001</t>
  </si>
  <si>
    <t>-360612344</t>
  </si>
  <si>
    <t>340</t>
  </si>
  <si>
    <t>35442062</t>
  </si>
  <si>
    <t>pás zemnící 30x4mm FeZn</t>
  </si>
  <si>
    <t>kg</t>
  </si>
  <si>
    <t>-1722629064</t>
  </si>
  <si>
    <t>341</t>
  </si>
  <si>
    <t>210220002</t>
  </si>
  <si>
    <t>187651936</t>
  </si>
  <si>
    <t>342</t>
  </si>
  <si>
    <t>35441073</t>
  </si>
  <si>
    <t>drát D 10mm FeZn</t>
  </si>
  <si>
    <t>-179543715</t>
  </si>
  <si>
    <t>343</t>
  </si>
  <si>
    <t>210220302</t>
  </si>
  <si>
    <t>-1908702629</t>
  </si>
  <si>
    <t>344</t>
  </si>
  <si>
    <t>35441885</t>
  </si>
  <si>
    <t>svorka spojovací pro lano D 8-10 mm</t>
  </si>
  <si>
    <t>-1643768346</t>
  </si>
  <si>
    <t>345</t>
  </si>
  <si>
    <t>35441865</t>
  </si>
  <si>
    <t>svorka FeZn k zemnící tyči - D 28 mm</t>
  </si>
  <si>
    <t>744493412</t>
  </si>
  <si>
    <t>35441996</t>
  </si>
  <si>
    <t>svorka odbočovací a spojovací pro spojování kruhových a páskových vodičů, FeZn</t>
  </si>
  <si>
    <t>-526823723</t>
  </si>
  <si>
    <t>347</t>
  </si>
  <si>
    <t>1404837023</t>
  </si>
  <si>
    <t>1322682779</t>
  </si>
  <si>
    <t>349</t>
  </si>
  <si>
    <t>368</t>
  </si>
  <si>
    <t>-366179177</t>
  </si>
  <si>
    <t>351</t>
  </si>
  <si>
    <t>370</t>
  </si>
  <si>
    <t>768228445</t>
  </si>
  <si>
    <t>353</t>
  </si>
  <si>
    <t>372</t>
  </si>
  <si>
    <t>374</t>
  </si>
  <si>
    <t>355</t>
  </si>
  <si>
    <t>-427146678</t>
  </si>
  <si>
    <t>376</t>
  </si>
  <si>
    <t>357</t>
  </si>
  <si>
    <t>1478092975</t>
  </si>
  <si>
    <t>PZTS078</t>
  </si>
  <si>
    <t>378</t>
  </si>
  <si>
    <t>359</t>
  </si>
  <si>
    <t>-1263337550</t>
  </si>
  <si>
    <t>380</t>
  </si>
  <si>
    <t>361</t>
  </si>
  <si>
    <t>-1561426462</t>
  </si>
  <si>
    <t>PZTS005</t>
  </si>
  <si>
    <t>382</t>
  </si>
  <si>
    <t>363</t>
  </si>
  <si>
    <t>281604236</t>
  </si>
  <si>
    <t>PZTS013.1</t>
  </si>
  <si>
    <t>384</t>
  </si>
  <si>
    <t>365</t>
  </si>
  <si>
    <t>PZTS111</t>
  </si>
  <si>
    <t>-1441581706</t>
  </si>
  <si>
    <t>366</t>
  </si>
  <si>
    <t>PZTS038.1</t>
  </si>
  <si>
    <t>386</t>
  </si>
  <si>
    <t>367</t>
  </si>
  <si>
    <t>1771188385</t>
  </si>
  <si>
    <t>388</t>
  </si>
  <si>
    <t>369</t>
  </si>
  <si>
    <t>390</t>
  </si>
  <si>
    <t>392</t>
  </si>
  <si>
    <t>371</t>
  </si>
  <si>
    <t>-1011772331</t>
  </si>
  <si>
    <t>394</t>
  </si>
  <si>
    <t>373</t>
  </si>
  <si>
    <t>-1637759739</t>
  </si>
  <si>
    <t>396</t>
  </si>
  <si>
    <t>375</t>
  </si>
  <si>
    <t>-860950274</t>
  </si>
  <si>
    <t>398</t>
  </si>
  <si>
    <t>377</t>
  </si>
  <si>
    <t>400</t>
  </si>
  <si>
    <t>1721462178</t>
  </si>
  <si>
    <t>379</t>
  </si>
  <si>
    <t>-370926547</t>
  </si>
  <si>
    <t>1267913790</t>
  </si>
  <si>
    <t>381</t>
  </si>
  <si>
    <t>-1134723077</t>
  </si>
  <si>
    <t>9278039</t>
  </si>
  <si>
    <t>383</t>
  </si>
  <si>
    <t>-916665595</t>
  </si>
  <si>
    <t>-1094554402</t>
  </si>
  <si>
    <t>385</t>
  </si>
  <si>
    <t>830802639</t>
  </si>
  <si>
    <t>1143526142</t>
  </si>
  <si>
    <t>387</t>
  </si>
  <si>
    <t>131303101</t>
  </si>
  <si>
    <t>Hloubení zapažených i nezapažených jam ručním nebo pneumatickým nářadím s urovnáním dna do předepsaného profilu a spádu v horninách tř. 4 soudržných</t>
  </si>
  <si>
    <t>-105298868</t>
  </si>
  <si>
    <t>131303109</t>
  </si>
  <si>
    <t>Hloubení zapažených i nezapažených jam ručním nebo pneumatickým nářadím s urovnáním dna do předepsaného profilu a spádu v horninách tř. 4 Příplatek k cenám za lepivost horniny tř. 4</t>
  </si>
  <si>
    <t>316150921</t>
  </si>
  <si>
    <t>389</t>
  </si>
  <si>
    <t>693601882</t>
  </si>
  <si>
    <t>1215691081</t>
  </si>
  <si>
    <t>391</t>
  </si>
  <si>
    <t>1061206592</t>
  </si>
  <si>
    <t>-441499610</t>
  </si>
  <si>
    <t>393</t>
  </si>
  <si>
    <t>2134761509</t>
  </si>
  <si>
    <t>714225319</t>
  </si>
  <si>
    <t>395</t>
  </si>
  <si>
    <t>215901101</t>
  </si>
  <si>
    <t>Zhutnění podloží pod násypy z rostlé horniny tř. 1 až 4 z hornin soudružných do 92 % PS a nesoudržných sypkých relativní ulehlosti I(d) do 0,8</t>
  </si>
  <si>
    <t>-1328553442</t>
  </si>
  <si>
    <t>451571411</t>
  </si>
  <si>
    <t>Podklad pod dlažbu z kameniva tl. do 100 mm</t>
  </si>
  <si>
    <t>-1305432263</t>
  </si>
  <si>
    <t>397</t>
  </si>
  <si>
    <t>564851114</t>
  </si>
  <si>
    <t>Podklad ze štěrkodrti ŠD s rozprostřením a zhutněním, po zhutnění tl. 180 mm</t>
  </si>
  <si>
    <t>2131698903</t>
  </si>
  <si>
    <t>596811221</t>
  </si>
  <si>
    <t>Kladení dlažby z betonových nebo kameninových dlaždic komunikací pro pěší s vyplněním spár a se smetením přebytečného materiálu na vzdálenost do 3 m s ložem z kameniva těženého tl. do 30 mm velikosti dlaždic přes 0,09 m2 do 0,25 m2, pro plochy přes 50 do 100 m2</t>
  </si>
  <si>
    <t>-950709957</t>
  </si>
  <si>
    <t>399</t>
  </si>
  <si>
    <t>59245601</t>
  </si>
  <si>
    <t>dlažba desková betonová 50x50x5cm přírodní</t>
  </si>
  <si>
    <t>308632300</t>
  </si>
  <si>
    <t>916331111</t>
  </si>
  <si>
    <t>Osazení zahradního obrubníku betonového s ložem tl. od 50 do 100 mm z betonu prostého tř. C 12/15 bez boční opěry</t>
  </si>
  <si>
    <t>1204417608</t>
  </si>
  <si>
    <t>401</t>
  </si>
  <si>
    <t>59217002</t>
  </si>
  <si>
    <t>obrubník betonový zahradní  šedý 100 x 5 x 20 cm</t>
  </si>
  <si>
    <t>-344900398</t>
  </si>
  <si>
    <t>402</t>
  </si>
  <si>
    <t>916991121</t>
  </si>
  <si>
    <t>Lože pod obrubníky, krajníky nebo obruby z dlažebních kostek z betonu prostého tř. C 16/20</t>
  </si>
  <si>
    <t>536802369</t>
  </si>
  <si>
    <t>403</t>
  </si>
  <si>
    <t>998223011</t>
  </si>
  <si>
    <t>Přesun hmot pro pozemní komunikace s krytem dlážděným dopravní vzdálenost do 200 m jakékoliv délky objektu</t>
  </si>
  <si>
    <t>698235543</t>
  </si>
  <si>
    <t>404</t>
  </si>
  <si>
    <t>HZS3222.R1</t>
  </si>
  <si>
    <t>Hodinové zúčtovací sazby - zprovoznění slaboproudých systému - programování, oživení, zprovoznění._x000D_
Komplet za obor PZTS</t>
  </si>
  <si>
    <t>942662774</t>
  </si>
  <si>
    <t>405</t>
  </si>
  <si>
    <t>Hodinové zúčtovací sazby montáží technologických zařízení na stavebních objektech montér slaboproudých zařízení odborný._x000D_
Ostatní práce se zapojením a nastavením systému výše neuvedené._x000D_
Komplet za obor PZTS.</t>
  </si>
  <si>
    <t>-1320716288</t>
  </si>
  <si>
    <t>406</t>
  </si>
  <si>
    <t>Hodinové zúčtovací sazby ostatních profesí revizní a kontrolní činnost revizní technik specialista._x000D_
Revize - funkční zkouška systému PZTS</t>
  </si>
  <si>
    <t>-1858179129</t>
  </si>
  <si>
    <t>407</t>
  </si>
  <si>
    <t>333378132</t>
  </si>
  <si>
    <t>408</t>
  </si>
  <si>
    <t>-2050506712</t>
  </si>
  <si>
    <t>409</t>
  </si>
  <si>
    <t>Příprava staveniště._x000D_
Speciální práce spojené s přípravou staveniště na danou technologii (zajištění provizrního chodu, provizorní přepojení atd.)_x000D_
Komplet za obor PZTS</t>
  </si>
  <si>
    <t>35605717</t>
  </si>
  <si>
    <t>410</t>
  </si>
  <si>
    <t>Inženýrská činnost._x000D_
Další odborná činnost potřebná k realizaci díla zahrnující školení, konzultace, komunikaci se zadavatelem apd._x000D_
Komplet za obor PZTS</t>
  </si>
  <si>
    <t>1251082491</t>
  </si>
  <si>
    <t>411</t>
  </si>
  <si>
    <t>Zkoušky a ostatní měření._x000D_
Odborné zkoušky a měřen na dané technologii zahrnující testování kabelových segmentů, funkční a provozní zkoušky částí systému atd._x000D_
Komplet za obor PZTS</t>
  </si>
  <si>
    <t>-518805585</t>
  </si>
  <si>
    <t>412</t>
  </si>
  <si>
    <t>Kompletační a koordinační činnost._x000D_
Speciální kompletační a koordinační činnost pro danou technologii._x000D_
Komplet za obor PZTS</t>
  </si>
  <si>
    <t>1120592648</t>
  </si>
  <si>
    <t>413</t>
  </si>
  <si>
    <t>Provozní vlivy_x000D_
Další provozní vlivy - ztížené podmínky při montážích v objektu se zvýšenou ostrahou nebo ze zvláštním určením po celou dobu stavby._x000D_
Komplet za obor PZTS</t>
  </si>
  <si>
    <t>-679940128</t>
  </si>
  <si>
    <t>414</t>
  </si>
  <si>
    <t>Ostatní náklady_x000D_
Ostatní speciální náklady zahrnující práce a dodávky výše neuvedené potřené ke zhotovení díla._x000D_
Komplet za obor PZTS</t>
  </si>
  <si>
    <t>154957731</t>
  </si>
  <si>
    <t>415</t>
  </si>
  <si>
    <t>Stroje a zařízení nevyžadující montáž_x000D_
Speciální stroje a zařízen potřebné pro realizaci díla._x000D_
Komplet za obor PZTS</t>
  </si>
  <si>
    <t>1002932472</t>
  </si>
  <si>
    <t>416</t>
  </si>
  <si>
    <t>Náklady na zkušební provoz._x000D_
Speciálná náklady za zkušební provoz dané technologie._x000D_
Komplet za obor PZTS</t>
  </si>
  <si>
    <t>-1739258448</t>
  </si>
  <si>
    <t>VÝKAZ VÝMĚR</t>
  </si>
  <si>
    <t>STAVBA:</t>
  </si>
  <si>
    <t>Automatizace skladu Potěhy</t>
  </si>
  <si>
    <t>INVESTOR:</t>
  </si>
  <si>
    <t>ČEPRO a.s.</t>
  </si>
  <si>
    <t xml:space="preserve">MÍSTO STAVBY: </t>
  </si>
  <si>
    <t>OBJEDNATEL:</t>
  </si>
  <si>
    <t>ČÁST STAVBY:</t>
  </si>
  <si>
    <t>PROVOZNÍ SOUBOR:</t>
  </si>
  <si>
    <t>STAVEBNÍ OBJEKT:</t>
  </si>
  <si>
    <t>STUPEŇ:</t>
  </si>
  <si>
    <t>DPS - Dokumentace pro provedení stavby</t>
  </si>
  <si>
    <t>KÓD ZAKÁZKY:</t>
  </si>
  <si>
    <t>PRJ1810275</t>
  </si>
  <si>
    <t>ARCHIVNÍ ČÍSLO:</t>
  </si>
  <si>
    <t xml:space="preserve"> PD - DPS</t>
  </si>
  <si>
    <t>07/2019</t>
  </si>
  <si>
    <t>Veselý</t>
  </si>
  <si>
    <t>Sedláček</t>
  </si>
  <si>
    <t>R</t>
  </si>
  <si>
    <t xml:space="preserve"> Popis revize</t>
  </si>
  <si>
    <t xml:space="preserve"> Datum</t>
  </si>
  <si>
    <t xml:space="preserve"> Vypracoval</t>
  </si>
  <si>
    <t xml:space="preserve"> Kontroloval</t>
  </si>
  <si>
    <t xml:space="preserve"> Schválil</t>
  </si>
  <si>
    <t>D1810275Z250</t>
  </si>
  <si>
    <t>D.2.7 - Část EZS</t>
  </si>
  <si>
    <t>Montáž ovládací klávesnice pro stávající ústřednu</t>
  </si>
  <si>
    <t>Univerzální přístupový modul IRR3000 pro připojení dvou čteček, modul obsahuje relé se spínacím proudem až 2A pro ovládání zámku každých dveří, programovatelné výstupy, vstupy pro monitoring stavu dveří, modul pro svou funkci potřebuje napájení 11-14VDC z</t>
  </si>
  <si>
    <t>Montáž krabice pro PZTS s uložením na omítku</t>
  </si>
  <si>
    <t>Montáž čtečky bezkontaktních karet bez PIN</t>
  </si>
  <si>
    <t>SYSCR005MF</t>
  </si>
  <si>
    <t>Bezkontaktní čtečka Mifare Classic 1K 26 bit, pracovní frekv. 13,56MHz, wiegand výstup, červená/zelená LED dioda, bzučák, IP55, napájení 5-16VDC, barva černá, prac teplota minimálně v rozmezí -30 +60°C</t>
  </si>
  <si>
    <t>Montáž detektoru na stěnu nebo na strop</t>
  </si>
  <si>
    <t>Montáž  magnetického kontaktu povrchového</t>
  </si>
  <si>
    <t>Magnetický kontakt polarizovaný čtyřdrátový plastový s pracovní mezerou 22mm, délka připojovacího kabelu 3m</t>
  </si>
  <si>
    <t>Magnetický polarizovaný kontakt čtyřdrátový vratový s pracovní mezerou min 30mm, délka připojovacího kabelu 6m s armovanou hadicí</t>
  </si>
  <si>
    <t>Montáž skříně kabelové telekomunikační jednodílné</t>
  </si>
  <si>
    <t>Montáž elektrického otvírače 12 V a stavitelnou střelkou</t>
  </si>
  <si>
    <t>Elektrický reverzní otvírač VODĚODOLNÝ IP54, 12VDC, nízkoodběrový (max. 280mA)</t>
  </si>
  <si>
    <t>Elektromechanický samozamykací panikový zámek, 12VDC/400mA, funkce mechanické panikové kliky z vnitřní strany dveří, monitoring střelky, monitoring závory, monitoring stisknuté kliky, sabotážní smyčka, rozteč a backset dle původního zámku, v zamčeném stav</t>
  </si>
  <si>
    <t>Kování KOULE-KOULE, rozteč dle stávajících dveří, materiál nerez, bezečnostní třída min. stupeň 3</t>
  </si>
  <si>
    <t>Montáž kování KLIKA-KLIKA</t>
  </si>
  <si>
    <t xml:space="preserve">Montáž kabeláže pro otvírač dveří </t>
  </si>
  <si>
    <t>Napájecí zdroj 13,8V / 10A, LCD displej, prostor pro aku 40Ah, certifikace dle EN 50131-6, možnost doplnění o komunikační modul, měření rezistance akumulátorových obvod, vdálený test akumulátorů, beznapěťový výstup poruchových stavů: porucha 230VAC, poruc</t>
  </si>
  <si>
    <t>Montáž komunikátoru digitálního pro zdroj</t>
  </si>
  <si>
    <t>Montáž kabelů sdělovacích pro vnitřní rozvody do 15 žil</t>
  </si>
  <si>
    <t>Montáž kabelů sdělovacích pro vnitřní rozvody přes 15 žil</t>
  </si>
  <si>
    <t>Montáž kabel Cu plný kulatý žíla 2x1,5 až 6 mm2 uložený volně (CYKY)</t>
  </si>
  <si>
    <t>Montáž lišta a kanálek vkládací šířky do 60 mm s víčkem</t>
  </si>
  <si>
    <t>Montáž lišta a kanálek vkládací šířky přes 60 do 120 mm s víčkem</t>
  </si>
  <si>
    <t>Montáž trubka plastová tuhá D od 16 do 23 mm uložená pevně</t>
  </si>
  <si>
    <t>Montáž trubka plastová ohebná D přes 11 do 23 mm uložená pevně</t>
  </si>
  <si>
    <t>Montáž trubka plastová ohebná D přes 35 mm uložená pevně</t>
  </si>
  <si>
    <t>Montáž trubka plastová tuhá D přes 35 mm uložená pevně</t>
  </si>
  <si>
    <t>Montáž trubka plastová ohebná D přes 23 do 35 mm uložená pevně</t>
  </si>
  <si>
    <t>Magnetický kontakt polarizovaný čtyřdrátový plastový s pracovní mezerou 22mm, délka připojovacího kabelu 3m, upevnění na povrch, stupeň zabezpečení 3</t>
  </si>
  <si>
    <t>Magnetický jiskrově bezpečný vratový detektor s pracovní mezerou 50mm, čtyřdrátový, délka přívodního vodiče 45cm, přívodní vodič ochráněn armovanou hadicí, upevnění na povrch, stupeň zabezpečení 2, možnost montáže na vodivý podklad, použitelný v Ex zónách</t>
  </si>
  <si>
    <t>Montáž krabice pro PZTS do prostředí Ex s uložením na omítku</t>
  </si>
  <si>
    <t>Montáž detektoru na stěnu nebo na strop do prostředí Ex</t>
  </si>
  <si>
    <t>Provedení ochranného pospojení</t>
  </si>
  <si>
    <t>Montáž trubka pancéřová kovová tuhá závitová D přes 16 do 29 mm uložená pevně</t>
  </si>
  <si>
    <t>ontáž stojanu signalizačního sloupku nebo čtečky do průměru 100mm a výšky 1500mm</t>
  </si>
  <si>
    <t>Montáž přípravku pro bezkontaktní čtečku na sloupek kovový</t>
  </si>
  <si>
    <t>Betonový základ pro stojak signalizačního sloupku a čtečky, rozměry min. 200x200mm, hloubka min 300mm, přívod kabelů zemí do těla sloupku</t>
  </si>
  <si>
    <t>Montáž trubka ochranná do krabic plastová tuhá D do 40 mm uložená pevně</t>
  </si>
  <si>
    <t>Napájecí zdroj 13,8V / 10A, LCD displej, prostor pro aku 65Ah, certifikace dle EN 50131-6</t>
  </si>
  <si>
    <t>Montáž zálohové sirény s majákem a s akumulátorem 1,2 Ah</t>
  </si>
  <si>
    <t>Montáž konektoru SC, MM, 50/125 um</t>
  </si>
  <si>
    <t>Teplem smrštitelná ochrana sváru</t>
  </si>
  <si>
    <t>Montáž modulu pro optický konektor</t>
  </si>
  <si>
    <t>Montáž panelu pro 24 x optický konektor</t>
  </si>
  <si>
    <t>Montáž, zprovoznění a nastavení duální bariéry (MW + IR)</t>
  </si>
  <si>
    <t>Betonový základ pro sloup MW bariéry</t>
  </si>
  <si>
    <t>Montáž patice pro sloup duální bariéry</t>
  </si>
  <si>
    <t>Instalace, zprovoznění a nastavení SW pro správu systému duálnch bariér</t>
  </si>
  <si>
    <t>Montáž trubka pancéřová kovová tuhá závitová D přes 42 mm uložená pevně</t>
  </si>
  <si>
    <t>Venkovní oceloplechový rozvaděč OH6425 - C4.A12.P481</t>
  </si>
  <si>
    <t>Montáž zařízení do rozvaděče (switch, UPS, DVR, server) bez nastavení - průmyslový PoE switch</t>
  </si>
  <si>
    <t>Průmyslový switch LAN-RING PoE+, 2x SFP slot s podporou 100/1000BASE-X podporující kruhovou topologii LAN-RING.v1 a v2 s rekonfigurací do 30ms, mesh topologie RSTP-M a RSTP, 3x FastEthernet (100Mbit) port s podporou PoE+ a přepěťovou ochranou 150A, 2x RS4</t>
  </si>
  <si>
    <t>Průmyslový switch LAN-RING PoE+, 2x SFP slot s podporou 100/1000BASE-X podporující kruhovou topologii LAN-RING.v1 a v2 s rekonfigurací do 30ms, mesh topologie RSTP-M a RSTP, 1x GBit ethernet port, 4x FastEthernet (100Mbit) port s podporou PoE++ a přepěťov</t>
  </si>
  <si>
    <t xml:space="preserve">SO.231 areál
</t>
  </si>
  <si>
    <t>Montáž uzemňovacího vedení vodičů FeZn pomocí svorek na povrchu páskou do 120 mm2</t>
  </si>
  <si>
    <t>Montáž uzemňovacích vedení vodičů FeZn pomocí svorek na povrchu drátem nebo lanem do 10 mm</t>
  </si>
  <si>
    <t>Montáž svorek hromosvodných se 3 a více šrouby</t>
  </si>
  <si>
    <t>Sloupek pro umístění čtečky, vnější průměr min. 60mm, délka min. 1400mm</t>
  </si>
  <si>
    <t>Betonový základ pro sloupek čtečky</t>
  </si>
  <si>
    <t>Hloubení rýh š do 600 mm ručním nebo pneum nářadím v soudržných horninách tř. 4</t>
  </si>
  <si>
    <t>Příplatek za lepivost u hloubení rýh š do 600 mm ručním nebo pneum nářadím v hornině tř. 4</t>
  </si>
  <si>
    <t>Zásyp jam, šachet rýh nebo kolem objektů sypaninou se zhutněním</t>
  </si>
  <si>
    <t>Obsypání potrubí ručně sypaninou bez prohození sítem, uloženou do 3 m</t>
  </si>
  <si>
    <t>Lože pod potrubí otevřený výkop z kameniva drobného těženého</t>
  </si>
  <si>
    <t>Krytí potrubí z plastů výstražnou fólií z PVC 20 cm</t>
  </si>
  <si>
    <t>Jádrové vrty diamantovými korunkami do D 110 mm do stavebních materiálů</t>
  </si>
  <si>
    <t>Sejmutí ornice tl vrstvy do 150 mm ručně s vodorovným přemístěním do 50 m</t>
  </si>
  <si>
    <t>Hloubení jam ručním nebo pneum nářadím v soudržných horninách tř. 4</t>
  </si>
  <si>
    <t>Příplatek za lepivost u hloubení jam ručním nebo pneum nářadím v hornině tř. 4</t>
  </si>
  <si>
    <t>Vodorovné přemístění do 10000 m výkopku/sypaniny z horniny tř. 1 až 4</t>
  </si>
  <si>
    <t>Příplatek k vodorovnému přemístění výkopku/sypaniny z horniny tř. 1 až 4 ZKD 1000 m přes 10000 m</t>
  </si>
  <si>
    <t>Nakládání výkopku z hornin tř. 1 až 4 do 100 m3</t>
  </si>
  <si>
    <t>Poplatek za uložení stavebního odpadu - zeminy a kameniva na skládce</t>
  </si>
  <si>
    <t>Rozprostření ornice tl vrstvy do 150 mm pl do 500 m2 v rovině nebo ve svahu do 1:5</t>
  </si>
  <si>
    <t>Zhutnění podloží z hornin soudržných do 92% PS nebo nesoudržných sypkých I(d) do 0,8</t>
  </si>
  <si>
    <t>Podklad pod dlažbu z kameniva tl do 100 mm</t>
  </si>
  <si>
    <t>Podklad ze štěrkodrtě ŠD tl 180 mm</t>
  </si>
  <si>
    <t>Kladení betonové dlažby komunikací pro pěší do lože z kameniva vel do 0,25 m2 plochy do 100 m2</t>
  </si>
  <si>
    <t>Osazení zahradního obrubníku betonového do lože z betonu bez boční opěry</t>
  </si>
  <si>
    <t>Lože pod obrubníky, krajníky nebo obruby z dlažebních kostek z betonu prostého</t>
  </si>
  <si>
    <t>Přesun hmot pro pozemní komunikace s krytem dlážděným</t>
  </si>
  <si>
    <t>Hodinové zúčtovací sazby - zprovoznění slaboproudých systému - programování, oživení, zprovoznění</t>
  </si>
  <si>
    <t>Hodinová zúčtovací sazba montér slaboproudých zařízení odborný</t>
  </si>
  <si>
    <t>Hodinová zúčtovací sazba revizní technik specialista</t>
  </si>
  <si>
    <t>Zkoušky a ostatní měření</t>
  </si>
  <si>
    <t>Kompletační a koordinační činnost</t>
  </si>
  <si>
    <t>Stroje a zařízení nevyžadující montáž</t>
  </si>
  <si>
    <t>Náklady na zkušební provoz</t>
  </si>
  <si>
    <t>ČEPRO, a.s.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</si>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</sst>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K_č_-;\-* #,##0.00\ _K_č_-;_-* &quot;-&quot;??\ _K_č_-;_-@_-"/>
    <numFmt numFmtId="164" formatCode="#,##0.00%"/>
    <numFmt numFmtId="165" formatCode="dd\.mm\.yyyy"/>
    <numFmt numFmtId="166" formatCode="#,##0.00000"/>
    <numFmt numFmtId="167" formatCode="#,##0.000"/>
    <numFmt numFmtId="168" formatCode="_(&quot;$&quot;* #,##0_);_(&quot;$&quot;* \(#,##0\);_(&quot;$&quot;* &quot;-&quot;_);_(@_)"/>
    <numFmt numFmtId="169" formatCode="_(&quot;$&quot;* #,##0.00_);_(&quot;$&quot;* \(#,##0.00\);_(&quot;$&quot;* &quot;-&quot;??_);_(@_)"/>
    <numFmt numFmtId="170" formatCode="\$#,##0\ ;\(\$#,##0\)"/>
    <numFmt numFmtId="171" formatCode="0.0#"/>
    <numFmt numFmtId="172" formatCode="_(* #,##0_);_(* \(#,##0\);_(* &quot;-&quot;_);_(@_)"/>
    <numFmt numFmtId="173" formatCode="_-* #,##0.00\ [$€]_-;\-* #,##0.00\ [$€]_-;_-* &quot;-&quot;??\ [$€]_-;_-@_-"/>
  </numFmts>
  <fonts count="80">
    <font>
      <sz val="8"/>
      <name val="Trebuchet MS"/>
      <family val="2"/>
    </font>
    <font>
      <sz val="11"/>
      <color theme="1"/>
      <name val="Calibri"/>
      <family val="2"/>
      <charset val="238"/>
      <scheme val="minor"/>
    </font>
    <font>
      <sz val="11"/>
      <color theme="1"/>
      <name val="Calibri"/>
      <family val="2"/>
      <charset val="238"/>
      <scheme val="minor"/>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505050"/>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0"/>
      <color theme="10"/>
      <name val="Trebuchet MS"/>
      <family val="2"/>
      <charset val="238"/>
    </font>
    <font>
      <b/>
      <sz val="12"/>
      <color rgb="FF800000"/>
      <name val="Trebuchet MS"/>
      <family val="2"/>
      <charset val="238"/>
    </font>
    <font>
      <sz val="8"/>
      <color rgb="FF960000"/>
      <name val="Trebuchet MS"/>
      <family val="2"/>
      <charset val="238"/>
    </font>
    <font>
      <b/>
      <sz val="8"/>
      <name val="Trebuchet MS"/>
      <family val="2"/>
      <charset val="238"/>
    </font>
    <font>
      <i/>
      <sz val="8"/>
      <color rgb="FF0000FF"/>
      <name val="Trebuchet MS"/>
      <family val="2"/>
      <charset val="238"/>
    </font>
    <font>
      <sz val="7"/>
      <color rgb="FF969696"/>
      <name val="Trebuchet MS"/>
      <family val="2"/>
      <charset val="238"/>
    </font>
    <font>
      <u/>
      <sz val="11"/>
      <color theme="10"/>
      <name val="Calibri"/>
      <family val="2"/>
      <charset val="238"/>
      <scheme val="minor"/>
    </font>
    <font>
      <sz val="10"/>
      <name val="Arial CE"/>
      <charset val="238"/>
    </font>
    <font>
      <sz val="11"/>
      <color indexed="9"/>
      <name val="Calibri"/>
      <family val="2"/>
      <charset val="238"/>
    </font>
    <font>
      <sz val="11"/>
      <color indexed="8"/>
      <name val="Calibri"/>
      <family val="2"/>
      <charset val="238"/>
    </font>
    <font>
      <sz val="11"/>
      <color indexed="16"/>
      <name val="Calibri"/>
      <family val="2"/>
      <charset val="238"/>
    </font>
    <font>
      <b/>
      <sz val="11"/>
      <color indexed="53"/>
      <name val="Calibri"/>
      <family val="2"/>
      <charset val="238"/>
    </font>
    <font>
      <sz val="10"/>
      <color indexed="22"/>
      <name val="Arial"/>
      <family val="2"/>
      <charset val="238"/>
    </font>
    <font>
      <sz val="10"/>
      <name val="Arial"/>
      <family val="2"/>
      <charset val="238"/>
    </font>
    <font>
      <sz val="10"/>
      <color indexed="8"/>
      <name val="MS Sans Serif"/>
      <family val="2"/>
      <charset val="238"/>
    </font>
    <font>
      <b/>
      <sz val="11"/>
      <color indexed="8"/>
      <name val="Calibri"/>
      <family val="2"/>
      <charset val="238"/>
    </font>
    <font>
      <sz val="11"/>
      <color indexed="17"/>
      <name val="Calibri"/>
      <family val="2"/>
      <charset val="238"/>
    </font>
    <font>
      <b/>
      <sz val="18"/>
      <color indexed="22"/>
      <name val="Arial"/>
      <family val="2"/>
      <charset val="238"/>
    </font>
    <font>
      <b/>
      <sz val="12"/>
      <color indexed="22"/>
      <name val="Arial"/>
      <family val="2"/>
      <charset val="238"/>
    </font>
    <font>
      <b/>
      <sz val="11"/>
      <color indexed="62"/>
      <name val="Calibri"/>
      <family val="2"/>
      <charset val="238"/>
    </font>
    <font>
      <b/>
      <sz val="11"/>
      <color indexed="9"/>
      <name val="Calibri"/>
      <family val="2"/>
      <charset val="238"/>
    </font>
    <font>
      <sz val="11"/>
      <color indexed="62"/>
      <name val="Calibri"/>
      <family val="2"/>
      <charset val="238"/>
    </font>
    <font>
      <sz val="11"/>
      <color indexed="53"/>
      <name val="Calibri"/>
      <family val="2"/>
      <charset val="238"/>
    </font>
    <font>
      <b/>
      <sz val="18"/>
      <name val="Helv"/>
    </font>
    <font>
      <b/>
      <sz val="12"/>
      <name val="Helv"/>
    </font>
    <font>
      <sz val="11"/>
      <color indexed="60"/>
      <name val="Calibri"/>
      <family val="2"/>
      <charset val="238"/>
    </font>
    <font>
      <sz val="7"/>
      <name val="Small Fonts"/>
      <family val="2"/>
      <charset val="238"/>
    </font>
    <font>
      <sz val="10"/>
      <name val="Times New Roman"/>
      <family val="1"/>
      <charset val="238"/>
    </font>
    <font>
      <sz val="11"/>
      <color theme="1"/>
      <name val="Calibri"/>
      <family val="2"/>
      <scheme val="minor"/>
    </font>
    <font>
      <sz val="8"/>
      <name val="Times New Roman CE"/>
    </font>
    <font>
      <b/>
      <sz val="11"/>
      <color indexed="63"/>
      <name val="Calibri"/>
      <family val="2"/>
      <charset val="238"/>
    </font>
    <font>
      <sz val="12"/>
      <name val="Helv"/>
    </font>
    <font>
      <sz val="11"/>
      <name val="‚l‚r ‚oSVbN"/>
      <charset val="128"/>
    </font>
    <font>
      <b/>
      <sz val="18"/>
      <color indexed="62"/>
      <name val="Cambria"/>
      <family val="2"/>
      <charset val="238"/>
    </font>
    <font>
      <sz val="11"/>
      <color indexed="10"/>
      <name val="Calibri"/>
      <family val="2"/>
      <charset val="238"/>
    </font>
    <font>
      <b/>
      <sz val="10"/>
      <name val="Times New Roman CE"/>
      <family val="1"/>
      <charset val="238"/>
    </font>
    <font>
      <sz val="10"/>
      <name val="Times New Roman CE"/>
      <family val="1"/>
      <charset val="238"/>
    </font>
    <font>
      <b/>
      <sz val="16"/>
      <name val="Times New Roman CE"/>
      <family val="1"/>
      <charset val="238"/>
    </font>
    <font>
      <b/>
      <sz val="10"/>
      <name val="Times New Roman CE"/>
      <charset val="238"/>
    </font>
    <font>
      <b/>
      <sz val="10"/>
      <color theme="1"/>
      <name val="Arial"/>
      <family val="2"/>
      <charset val="238"/>
    </font>
    <font>
      <b/>
      <sz val="8"/>
      <name val="Arial"/>
      <family val="2"/>
      <charset val="238"/>
    </font>
    <font>
      <sz val="10"/>
      <color theme="1"/>
      <name val="Arial"/>
      <family val="2"/>
      <charset val="238"/>
    </font>
    <font>
      <sz val="8"/>
      <name val="Times New Roman CE"/>
      <family val="1"/>
      <charset val="238"/>
    </font>
    <font>
      <b/>
      <sz val="10"/>
      <name val="Arial"/>
      <family val="2"/>
      <charset val="238"/>
    </font>
    <font>
      <i/>
      <sz val="8"/>
      <color rgb="FF0000FF"/>
      <name val="Trebuchet MS"/>
    </font>
    <font>
      <i/>
      <sz val="7"/>
      <color rgb="FF969696"/>
      <name val="Trebuchet MS"/>
    </font>
    <font>
      <sz val="8"/>
      <color rgb="FF097A00"/>
      <name val="Trebuchet MS"/>
      <family val="2"/>
    </font>
    <font>
      <sz val="10"/>
      <color rgb="FF003366"/>
      <name val="Trebuchet MS"/>
    </font>
    <font>
      <sz val="12"/>
      <color rgb="FF003366"/>
      <name val="Trebuchet MS"/>
    </font>
    <font>
      <sz val="8"/>
      <color rgb="FF003366"/>
      <name val="Trebuchet MS"/>
    </font>
  </fonts>
  <fills count="28">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45"/>
        <bgColor indexed="45"/>
      </patternFill>
    </fill>
    <fill>
      <patternFill patternType="solid">
        <fgColor indexed="9"/>
        <bgColor indexed="9"/>
      </patternFill>
    </fill>
    <fill>
      <patternFill patternType="solid">
        <fgColor indexed="22"/>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9"/>
        <bgColor indexed="64"/>
      </patternFill>
    </fill>
    <fill>
      <patternFill patternType="solid">
        <fgColor theme="0"/>
        <bgColor indexed="64"/>
      </patternFill>
    </fill>
  </fills>
  <borders count="51">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double">
        <color auto="1"/>
      </top>
      <bottom/>
      <diagonal/>
    </border>
    <border>
      <left/>
      <right/>
      <top style="hair">
        <color auto="1"/>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auto="1"/>
      </left>
      <right style="thin">
        <color auto="1"/>
      </right>
      <top style="hair">
        <color auto="1"/>
      </top>
      <bottom style="thin">
        <color indexed="64"/>
      </bottom>
      <diagonal/>
    </border>
    <border>
      <left style="thin">
        <color indexed="64"/>
      </left>
      <right/>
      <top style="hair">
        <color indexed="64"/>
      </top>
      <bottom style="thin">
        <color indexed="64"/>
      </bottom>
      <diagonal/>
    </border>
    <border>
      <left/>
      <right/>
      <top style="hair">
        <color auto="1"/>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9">
    <xf numFmtId="0" fontId="0" fillId="0" borderId="0"/>
    <xf numFmtId="0" fontId="36" fillId="0" borderId="0" applyNumberFormat="0" applyFill="0" applyBorder="0" applyAlignment="0" applyProtection="0"/>
    <xf numFmtId="0" fontId="37" fillId="0" borderId="1"/>
    <xf numFmtId="0" fontId="2" fillId="0" borderId="1"/>
    <xf numFmtId="0" fontId="38" fillId="7" borderId="1" applyNumberFormat="0" applyBorder="0" applyAlignment="0" applyProtection="0"/>
    <xf numFmtId="0" fontId="39" fillId="8" borderId="1" applyNumberFormat="0" applyBorder="0" applyAlignment="0" applyProtection="0"/>
    <xf numFmtId="0" fontId="39" fillId="8" borderId="1" applyNumberFormat="0" applyBorder="0" applyAlignment="0" applyProtection="0"/>
    <xf numFmtId="0" fontId="38" fillId="9" borderId="1" applyNumberFormat="0" applyBorder="0" applyAlignment="0" applyProtection="0"/>
    <xf numFmtId="0" fontId="38" fillId="10" borderId="1" applyNumberFormat="0" applyBorder="0" applyAlignment="0" applyProtection="0"/>
    <xf numFmtId="0" fontId="39" fillId="11" borderId="1" applyNumberFormat="0" applyBorder="0" applyAlignment="0" applyProtection="0"/>
    <xf numFmtId="0" fontId="39" fillId="12" borderId="1" applyNumberFormat="0" applyBorder="0" applyAlignment="0" applyProtection="0"/>
    <xf numFmtId="0" fontId="38" fillId="13" borderId="1" applyNumberFormat="0" applyBorder="0" applyAlignment="0" applyProtection="0"/>
    <xf numFmtId="0" fontId="38" fillId="13" borderId="1" applyNumberFormat="0" applyBorder="0" applyAlignment="0" applyProtection="0"/>
    <xf numFmtId="0" fontId="39" fillId="11" borderId="1" applyNumberFormat="0" applyBorder="0" applyAlignment="0" applyProtection="0"/>
    <xf numFmtId="0" fontId="39" fillId="14" borderId="1" applyNumberFormat="0" applyBorder="0" applyAlignment="0" applyProtection="0"/>
    <xf numFmtId="0" fontId="38" fillId="12" borderId="1" applyNumberFormat="0" applyBorder="0" applyAlignment="0" applyProtection="0"/>
    <xf numFmtId="0" fontId="38" fillId="7" borderId="1" applyNumberFormat="0" applyBorder="0" applyAlignment="0" applyProtection="0"/>
    <xf numFmtId="0" fontId="39" fillId="8" borderId="1" applyNumberFormat="0" applyBorder="0" applyAlignment="0" applyProtection="0"/>
    <xf numFmtId="0" fontId="39" fillId="12" borderId="1" applyNumberFormat="0" applyBorder="0" applyAlignment="0" applyProtection="0"/>
    <xf numFmtId="0" fontId="38" fillId="12" borderId="1" applyNumberFormat="0" applyBorder="0" applyAlignment="0" applyProtection="0"/>
    <xf numFmtId="0" fontId="38" fillId="15" borderId="1" applyNumberFormat="0" applyBorder="0" applyAlignment="0" applyProtection="0"/>
    <xf numFmtId="0" fontId="39" fillId="16" borderId="1" applyNumberFormat="0" applyBorder="0" applyAlignment="0" applyProtection="0"/>
    <xf numFmtId="0" fontId="39" fillId="8" borderId="1" applyNumberFormat="0" applyBorder="0" applyAlignment="0" applyProtection="0"/>
    <xf numFmtId="0" fontId="38" fillId="9" borderId="1" applyNumberFormat="0" applyBorder="0" applyAlignment="0" applyProtection="0"/>
    <xf numFmtId="0" fontId="38" fillId="17" borderId="1" applyNumberFormat="0" applyBorder="0" applyAlignment="0" applyProtection="0"/>
    <xf numFmtId="0" fontId="39" fillId="11" borderId="1" applyNumberFormat="0" applyBorder="0" applyAlignment="0" applyProtection="0"/>
    <xf numFmtId="0" fontId="39" fillId="18" borderId="1" applyNumberFormat="0" applyBorder="0" applyAlignment="0" applyProtection="0"/>
    <xf numFmtId="0" fontId="38" fillId="18" borderId="1" applyNumberFormat="0" applyBorder="0" applyAlignment="0" applyProtection="0"/>
    <xf numFmtId="0" fontId="40" fillId="19" borderId="1" applyNumberFormat="0" applyBorder="0" applyAlignment="0" applyProtection="0"/>
    <xf numFmtId="0" fontId="41" fillId="20" borderId="27" applyNumberFormat="0" applyAlignment="0" applyProtection="0"/>
    <xf numFmtId="3" fontId="42" fillId="0" borderId="1" applyFont="0" applyFill="0" applyBorder="0" applyAlignment="0" applyProtection="0"/>
    <xf numFmtId="168" fontId="43" fillId="0" borderId="1" applyFont="0" applyFill="0" applyBorder="0" applyAlignment="0" applyProtection="0"/>
    <xf numFmtId="169" fontId="43" fillId="0" borderId="1" applyFont="0" applyFill="0" applyBorder="0" applyAlignment="0" applyProtection="0"/>
    <xf numFmtId="170" fontId="42" fillId="0" borderId="1" applyFont="0" applyFill="0" applyBorder="0" applyAlignment="0" applyProtection="0"/>
    <xf numFmtId="171" fontId="43" fillId="21" borderId="1" applyFont="0" applyBorder="0"/>
    <xf numFmtId="172" fontId="44" fillId="0" borderId="1" applyFont="0" applyFill="0" applyBorder="0" applyAlignment="0" applyProtection="0"/>
    <xf numFmtId="43" fontId="43" fillId="0" borderId="1" applyFont="0" applyFill="0" applyBorder="0" applyAlignment="0" applyProtection="0"/>
    <xf numFmtId="0" fontId="42" fillId="0" borderId="1" applyFont="0" applyFill="0" applyBorder="0" applyAlignment="0" applyProtection="0"/>
    <xf numFmtId="0" fontId="45" fillId="22" borderId="1" applyNumberFormat="0" applyBorder="0" applyAlignment="0" applyProtection="0"/>
    <xf numFmtId="0" fontId="45" fillId="23" borderId="1" applyNumberFormat="0" applyBorder="0" applyAlignment="0" applyProtection="0"/>
    <xf numFmtId="0" fontId="45" fillId="24" borderId="1" applyNumberFormat="0" applyBorder="0" applyAlignment="0" applyProtection="0"/>
    <xf numFmtId="173" fontId="43" fillId="0" borderId="1" applyFont="0" applyFill="0" applyBorder="0" applyAlignment="0" applyProtection="0"/>
    <xf numFmtId="2" fontId="42" fillId="0" borderId="1" applyFont="0" applyFill="0" applyBorder="0" applyAlignment="0" applyProtection="0"/>
    <xf numFmtId="0" fontId="46" fillId="14" borderId="1" applyNumberFormat="0" applyBorder="0" applyAlignment="0" applyProtection="0"/>
    <xf numFmtId="0" fontId="47" fillId="0" borderId="1" applyNumberFormat="0" applyFill="0" applyBorder="0" applyAlignment="0" applyProtection="0"/>
    <xf numFmtId="0" fontId="48" fillId="0" borderId="1" applyNumberFormat="0" applyFill="0" applyBorder="0" applyAlignment="0" applyProtection="0"/>
    <xf numFmtId="0" fontId="49" fillId="0" borderId="28" applyNumberFormat="0" applyFill="0" applyAlignment="0" applyProtection="0"/>
    <xf numFmtId="0" fontId="49" fillId="0" borderId="1" applyNumberFormat="0" applyFill="0" applyBorder="0" applyAlignment="0" applyProtection="0"/>
    <xf numFmtId="0" fontId="50" fillId="13" borderId="29" applyNumberFormat="0" applyAlignment="0" applyProtection="0"/>
    <xf numFmtId="0" fontId="51" fillId="18" borderId="27" applyNumberFormat="0" applyAlignment="0" applyProtection="0"/>
    <xf numFmtId="0" fontId="52" fillId="0" borderId="30" applyNumberFormat="0" applyFill="0" applyAlignment="0" applyProtection="0"/>
    <xf numFmtId="0" fontId="53" fillId="0" borderId="1"/>
    <xf numFmtId="0" fontId="54" fillId="0" borderId="1"/>
    <xf numFmtId="0" fontId="55" fillId="25" borderId="1" applyNumberFormat="0" applyBorder="0" applyAlignment="0" applyProtection="0"/>
    <xf numFmtId="37" fontId="56" fillId="0" borderId="1"/>
    <xf numFmtId="0" fontId="57" fillId="0" borderId="1"/>
    <xf numFmtId="0" fontId="37" fillId="0" borderId="1"/>
    <xf numFmtId="0" fontId="43" fillId="0" borderId="1"/>
    <xf numFmtId="0" fontId="58" fillId="0" borderId="1"/>
    <xf numFmtId="0" fontId="59" fillId="11" borderId="31" applyNumberFormat="0" applyFont="0" applyAlignment="0" applyProtection="0"/>
    <xf numFmtId="0" fontId="60" fillId="20" borderId="32" applyNumberFormat="0" applyAlignment="0" applyProtection="0"/>
    <xf numFmtId="0" fontId="61" fillId="0" borderId="1"/>
    <xf numFmtId="40" fontId="62" fillId="0" borderId="1" applyFont="0" applyFill="0" applyBorder="0" applyAlignment="0" applyProtection="0"/>
    <xf numFmtId="38" fontId="62" fillId="0" borderId="1" applyFont="0" applyFill="0" applyBorder="0" applyAlignment="0" applyProtection="0"/>
    <xf numFmtId="0" fontId="63" fillId="0" borderId="1" applyNumberFormat="0" applyFill="0" applyBorder="0" applyAlignment="0" applyProtection="0"/>
    <xf numFmtId="0" fontId="42" fillId="0" borderId="33" applyNumberFormat="0" applyFont="0" applyFill="0" applyAlignment="0" applyProtection="0"/>
    <xf numFmtId="0" fontId="64" fillId="0" borderId="1" applyNumberFormat="0" applyFill="0" applyBorder="0" applyAlignment="0" applyProtection="0"/>
    <xf numFmtId="0" fontId="1" fillId="0" borderId="1"/>
    <xf numFmtId="0" fontId="37" fillId="0" borderId="1"/>
  </cellStyleXfs>
  <cellXfs count="315">
    <xf numFmtId="0" fontId="0" fillId="0" borderId="0" xfId="0"/>
    <xf numFmtId="0" fontId="0"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xf>
    <xf numFmtId="0" fontId="0" fillId="0" borderId="0" xfId="0" applyFont="1" applyAlignment="1">
      <alignment horizontal="center" vertical="center" wrapText="1"/>
    </xf>
    <xf numFmtId="0" fontId="9" fillId="0" borderId="0" xfId="0" applyFont="1" applyAlignment="1"/>
    <xf numFmtId="0" fontId="10" fillId="0" borderId="0" xfId="0" applyFont="1" applyAlignment="1">
      <alignment vertical="center"/>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36"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6" fillId="0" borderId="0" xfId="0" applyFont="1" applyBorder="1" applyAlignment="1">
      <alignment horizontal="left" vertical="center"/>
    </xf>
    <xf numFmtId="0" fontId="0" fillId="0" borderId="6" xfId="0" applyBorder="1"/>
    <xf numFmtId="0" fontId="15"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lignment horizontal="left" vertical="top"/>
    </xf>
    <xf numFmtId="0" fontId="4" fillId="0" borderId="0" xfId="0" applyFont="1" applyBorder="1" applyAlignment="1">
      <alignment horizontal="left" vertical="center"/>
    </xf>
    <xf numFmtId="0" fontId="5" fillId="0" borderId="0" xfId="0" applyFont="1" applyBorder="1" applyAlignment="1">
      <alignment horizontal="left" vertical="top"/>
    </xf>
    <xf numFmtId="0" fontId="18" fillId="0" borderId="0" xfId="0" applyFont="1" applyBorder="1" applyAlignment="1">
      <alignment horizontal="left" vertical="center"/>
    </xf>
    <xf numFmtId="0" fontId="4" fillId="4" borderId="0" xfId="0" applyFont="1" applyFill="1" applyBorder="1" applyAlignment="1" applyProtection="1">
      <alignment horizontal="left" vertical="center"/>
      <protection locked="0"/>
    </xf>
    <xf numFmtId="49" fontId="4"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0"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3" fillId="0" borderId="5" xfId="0" applyFont="1" applyBorder="1" applyAlignment="1">
      <alignment vertical="center"/>
    </xf>
    <xf numFmtId="0" fontId="3" fillId="0" borderId="0" xfId="0" applyFont="1" applyBorder="1" applyAlignment="1">
      <alignment vertical="center"/>
    </xf>
    <xf numFmtId="0" fontId="3" fillId="0" borderId="0" xfId="0" applyFont="1" applyBorder="1" applyAlignment="1">
      <alignment horizontal="left" vertical="center"/>
    </xf>
    <xf numFmtId="0" fontId="3" fillId="0" borderId="6" xfId="0" applyFont="1" applyBorder="1" applyAlignment="1">
      <alignment vertical="center"/>
    </xf>
    <xf numFmtId="0" fontId="0" fillId="5" borderId="0" xfId="0" applyFont="1" applyFill="1" applyBorder="1" applyAlignment="1">
      <alignment vertical="center"/>
    </xf>
    <xf numFmtId="0" fontId="5" fillId="5" borderId="9" xfId="0" applyFont="1" applyFill="1" applyBorder="1" applyAlignment="1">
      <alignment horizontal="left" vertical="center"/>
    </xf>
    <xf numFmtId="0" fontId="0" fillId="5" borderId="10" xfId="0" applyFont="1" applyFill="1" applyBorder="1" applyAlignment="1">
      <alignment vertical="center"/>
    </xf>
    <xf numFmtId="0" fontId="5"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6" fillId="0" borderId="0" xfId="0" applyFont="1" applyAlignment="1">
      <alignment horizontal="left" vertical="center"/>
    </xf>
    <xf numFmtId="0" fontId="4" fillId="0" borderId="5" xfId="0" applyFont="1" applyBorder="1" applyAlignment="1">
      <alignment vertical="center"/>
    </xf>
    <xf numFmtId="0" fontId="18" fillId="0" borderId="0" xfId="0" applyFont="1" applyAlignment="1">
      <alignment horizontal="left" vertical="center"/>
    </xf>
    <xf numFmtId="0" fontId="5" fillId="0" borderId="5" xfId="0" applyFont="1" applyBorder="1" applyAlignment="1">
      <alignment vertical="center"/>
    </xf>
    <xf numFmtId="0" fontId="5" fillId="0" borderId="0" xfId="0" applyFont="1" applyAlignment="1">
      <alignment horizontal="left" vertical="center"/>
    </xf>
    <xf numFmtId="0" fontId="21" fillId="0" borderId="0" xfId="0" applyFont="1" applyAlignment="1">
      <alignment vertical="center"/>
    </xf>
    <xf numFmtId="165" fontId="4"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4" fillId="6" borderId="11" xfId="0" applyFont="1" applyFill="1" applyBorder="1" applyAlignment="1">
      <alignment horizontal="center" vertical="center"/>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0" fillId="0" borderId="15"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0" fontId="5" fillId="0" borderId="0" xfId="0" applyFont="1" applyAlignment="1">
      <alignment horizontal="center" vertical="center"/>
    </xf>
    <xf numFmtId="4" fontId="22" fillId="0" borderId="18" xfId="0" applyNumberFormat="1" applyFont="1" applyBorder="1" applyAlignment="1">
      <alignment vertical="center"/>
    </xf>
    <xf numFmtId="4" fontId="22" fillId="0" borderId="0" xfId="0" applyNumberFormat="1" applyFont="1" applyBorder="1" applyAlignment="1">
      <alignment vertical="center"/>
    </xf>
    <xf numFmtId="166" fontId="22" fillId="0" borderId="0" xfId="0" applyNumberFormat="1" applyFont="1" applyBorder="1" applyAlignment="1">
      <alignment vertical="center"/>
    </xf>
    <xf numFmtId="4" fontId="22" fillId="0" borderId="19" xfId="0" applyNumberFormat="1" applyFont="1" applyBorder="1" applyAlignment="1">
      <alignment vertical="center"/>
    </xf>
    <xf numFmtId="0" fontId="24" fillId="0" borderId="0" xfId="0" applyFont="1" applyAlignment="1">
      <alignment horizontal="left" vertical="center"/>
    </xf>
    <xf numFmtId="0" fontId="25" fillId="0" borderId="0" xfId="1" applyFont="1" applyAlignment="1">
      <alignment horizontal="center" vertical="center"/>
    </xf>
    <xf numFmtId="0" fontId="6" fillId="0" borderId="5"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horizontal="center" vertical="center"/>
    </xf>
    <xf numFmtId="4" fontId="29" fillId="0" borderId="18"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9" xfId="0" applyNumberFormat="1" applyFont="1" applyBorder="1" applyAlignment="1">
      <alignment vertical="center"/>
    </xf>
    <xf numFmtId="0" fontId="6" fillId="0" borderId="0" xfId="0" applyFont="1" applyAlignment="1">
      <alignment horizontal="left" vertical="center"/>
    </xf>
    <xf numFmtId="4" fontId="29" fillId="0" borderId="23" xfId="0" applyNumberFormat="1" applyFont="1" applyBorder="1" applyAlignment="1">
      <alignment vertical="center"/>
    </xf>
    <xf numFmtId="4" fontId="29" fillId="0" borderId="24" xfId="0" applyNumberFormat="1" applyFont="1" applyBorder="1" applyAlignment="1">
      <alignment vertical="center"/>
    </xf>
    <xf numFmtId="166" fontId="29" fillId="0" borderId="24" xfId="0" applyNumberFormat="1" applyFont="1" applyBorder="1" applyAlignment="1">
      <alignment vertical="center"/>
    </xf>
    <xf numFmtId="4" fontId="29" fillId="0" borderId="25" xfId="0" applyNumberFormat="1" applyFont="1" applyBorder="1" applyAlignment="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4"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16" xfId="0" applyFont="1" applyBorder="1" applyAlignment="1" applyProtection="1">
      <alignment vertical="center"/>
      <protection locked="0"/>
    </xf>
    <xf numFmtId="0" fontId="20" fillId="0" borderId="0" xfId="0" applyFont="1" applyBorder="1" applyAlignment="1">
      <alignment horizontal="left" vertical="center"/>
    </xf>
    <xf numFmtId="4" fontId="23" fillId="0" borderId="0" xfId="0" applyNumberFormat="1" applyFont="1" applyBorder="1" applyAlignment="1">
      <alignment vertical="center"/>
    </xf>
    <xf numFmtId="0" fontId="0" fillId="6" borderId="0"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4"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4" fillId="6" borderId="0" xfId="0" applyFont="1" applyFill="1" applyBorder="1" applyAlignment="1">
      <alignment horizontal="right" vertical="center"/>
    </xf>
    <xf numFmtId="0" fontId="31" fillId="0" borderId="0" xfId="0" applyFont="1" applyBorder="1" applyAlignment="1">
      <alignment horizontal="left" vertical="center"/>
    </xf>
    <xf numFmtId="0" fontId="7" fillId="0" borderId="5" xfId="0" applyFont="1" applyBorder="1" applyAlignment="1">
      <alignment vertical="center"/>
    </xf>
    <xf numFmtId="0" fontId="7" fillId="0" borderId="0" xfId="0" applyFont="1" applyBorder="1" applyAlignment="1">
      <alignment vertical="center"/>
    </xf>
    <xf numFmtId="0" fontId="7" fillId="0" borderId="24" xfId="0" applyFont="1" applyBorder="1" applyAlignment="1">
      <alignment horizontal="left" vertical="center"/>
    </xf>
    <xf numFmtId="0" fontId="7" fillId="0" borderId="24" xfId="0" applyFont="1" applyBorder="1" applyAlignment="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lignment vertical="center"/>
    </xf>
    <xf numFmtId="0" fontId="8" fillId="0" borderId="5" xfId="0" applyFont="1" applyBorder="1" applyAlignment="1">
      <alignment vertical="center"/>
    </xf>
    <xf numFmtId="0" fontId="8" fillId="0" borderId="0" xfId="0" applyFont="1" applyBorder="1" applyAlignment="1">
      <alignment vertical="center"/>
    </xf>
    <xf numFmtId="0" fontId="8" fillId="0" borderId="24" xfId="0" applyFont="1" applyBorder="1" applyAlignment="1">
      <alignment horizontal="left" vertical="center"/>
    </xf>
    <xf numFmtId="0" fontId="8" fillId="0" borderId="24" xfId="0" applyFont="1" applyBorder="1" applyAlignment="1">
      <alignment vertical="center"/>
    </xf>
    <xf numFmtId="0" fontId="8" fillId="0" borderId="24" xfId="0" applyFont="1" applyBorder="1" applyAlignment="1" applyProtection="1">
      <alignment vertical="center"/>
      <protection locked="0"/>
    </xf>
    <xf numFmtId="4" fontId="8" fillId="0" borderId="24" xfId="0" applyNumberFormat="1" applyFont="1" applyBorder="1" applyAlignment="1">
      <alignment vertical="center"/>
    </xf>
    <xf numFmtId="0" fontId="0" fillId="0" borderId="0" xfId="0" applyFont="1" applyAlignment="1" applyProtection="1">
      <alignment vertical="center"/>
      <protection locked="0"/>
    </xf>
    <xf numFmtId="0" fontId="4" fillId="0" borderId="0" xfId="0" applyFont="1" applyAlignment="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4" fillId="6" borderId="20" xfId="0" applyFont="1" applyFill="1" applyBorder="1" applyAlignment="1">
      <alignment horizontal="center" vertical="center" wrapText="1"/>
    </xf>
    <xf numFmtId="0" fontId="4" fillId="6" borderId="21" xfId="0" applyFont="1" applyFill="1" applyBorder="1" applyAlignment="1">
      <alignment horizontal="center" vertical="center" wrapText="1"/>
    </xf>
    <xf numFmtId="0" fontId="4" fillId="6" borderId="21" xfId="0" applyFont="1" applyFill="1" applyBorder="1" applyAlignment="1" applyProtection="1">
      <alignment horizontal="center" vertical="center" wrapText="1"/>
      <protection locked="0"/>
    </xf>
    <xf numFmtId="4" fontId="23" fillId="0" borderId="0" xfId="0" applyNumberFormat="1" applyFont="1" applyAlignment="1"/>
    <xf numFmtId="166" fontId="32" fillId="0" borderId="16" xfId="0" applyNumberFormat="1" applyFont="1" applyBorder="1" applyAlignment="1"/>
    <xf numFmtId="166" fontId="32" fillId="0" borderId="17" xfId="0" applyNumberFormat="1" applyFont="1" applyBorder="1" applyAlignment="1"/>
    <xf numFmtId="4" fontId="33" fillId="0" borderId="0" xfId="0" applyNumberFormat="1" applyFont="1" applyAlignment="1">
      <alignment vertical="center"/>
    </xf>
    <xf numFmtId="0" fontId="9" fillId="0" borderId="5" xfId="0" applyFont="1" applyBorder="1" applyAlignment="1"/>
    <xf numFmtId="0" fontId="9" fillId="0" borderId="0" xfId="0" applyFont="1" applyAlignment="1">
      <alignment horizontal="left"/>
    </xf>
    <xf numFmtId="0" fontId="7" fillId="0" borderId="0" xfId="0" applyFont="1" applyAlignment="1">
      <alignment horizontal="left"/>
    </xf>
    <xf numFmtId="0" fontId="9" fillId="0" borderId="0" xfId="0" applyFont="1" applyAlignment="1" applyProtection="1">
      <protection locked="0"/>
    </xf>
    <xf numFmtId="4" fontId="7" fillId="0" borderId="0" xfId="0" applyNumberFormat="1" applyFont="1" applyAlignment="1"/>
    <xf numFmtId="0" fontId="9" fillId="0" borderId="18" xfId="0" applyFont="1" applyBorder="1" applyAlignment="1"/>
    <xf numFmtId="0" fontId="9" fillId="0" borderId="0" xfId="0" applyFont="1" applyBorder="1" applyAlignment="1"/>
    <xf numFmtId="166" fontId="9" fillId="0" borderId="0" xfId="0" applyNumberFormat="1" applyFont="1" applyBorder="1" applyAlignment="1"/>
    <xf numFmtId="166" fontId="9" fillId="0" borderId="19" xfId="0" applyNumberFormat="1" applyFont="1" applyBorder="1" applyAlignment="1"/>
    <xf numFmtId="0" fontId="9" fillId="0" borderId="0" xfId="0" applyFont="1" applyAlignment="1">
      <alignment horizontal="center"/>
    </xf>
    <xf numFmtId="4" fontId="9" fillId="0" borderId="0" xfId="0" applyNumberFormat="1" applyFont="1" applyAlignment="1">
      <alignment vertical="center"/>
    </xf>
    <xf numFmtId="0" fontId="8" fillId="0" borderId="0" xfId="0" applyFont="1" applyAlignment="1">
      <alignment horizontal="left"/>
    </xf>
    <xf numFmtId="4" fontId="8" fillId="0" borderId="0" xfId="0" applyNumberFormat="1" applyFont="1" applyAlignment="1"/>
    <xf numFmtId="0" fontId="0" fillId="0" borderId="5" xfId="0" applyFont="1" applyBorder="1" applyAlignment="1" applyProtection="1">
      <alignment vertical="center"/>
      <protection locked="0"/>
    </xf>
    <xf numFmtId="0" fontId="0" fillId="0" borderId="26" xfId="0" applyFont="1" applyBorder="1" applyAlignment="1" applyProtection="1">
      <alignment horizontal="center" vertical="center"/>
      <protection locked="0"/>
    </xf>
    <xf numFmtId="49" fontId="0" fillId="0" borderId="26" xfId="0" applyNumberFormat="1" applyFont="1" applyBorder="1" applyAlignment="1" applyProtection="1">
      <alignment horizontal="left" vertical="center" wrapText="1"/>
      <protection locked="0"/>
    </xf>
    <xf numFmtId="0" fontId="0" fillId="0" borderId="26" xfId="0" applyFont="1" applyBorder="1" applyAlignment="1" applyProtection="1">
      <alignment horizontal="left" vertical="center" wrapText="1"/>
      <protection locked="0"/>
    </xf>
    <xf numFmtId="0" fontId="0" fillId="0" borderId="26" xfId="0" applyFont="1" applyBorder="1" applyAlignment="1" applyProtection="1">
      <alignment horizontal="center" vertical="center" wrapText="1"/>
      <protection locked="0"/>
    </xf>
    <xf numFmtId="167" fontId="0" fillId="0" borderId="26" xfId="0" applyNumberFormat="1" applyFont="1" applyBorder="1" applyAlignment="1" applyProtection="1">
      <alignment vertical="center"/>
      <protection locked="0"/>
    </xf>
    <xf numFmtId="4" fontId="0" fillId="4" borderId="26" xfId="0" applyNumberFormat="1" applyFont="1" applyFill="1" applyBorder="1" applyAlignment="1" applyProtection="1">
      <alignment vertical="center"/>
      <protection locked="0"/>
    </xf>
    <xf numFmtId="4" fontId="0" fillId="0" borderId="26" xfId="0" applyNumberFormat="1" applyFont="1" applyBorder="1" applyAlignment="1" applyProtection="1">
      <alignment vertical="center"/>
      <protection locked="0"/>
    </xf>
    <xf numFmtId="0" fontId="3" fillId="4" borderId="26" xfId="0" applyFont="1" applyFill="1" applyBorder="1" applyAlignment="1" applyProtection="1">
      <alignment horizontal="left" vertical="center"/>
      <protection locked="0"/>
    </xf>
    <xf numFmtId="0" fontId="3" fillId="0" borderId="0" xfId="0" applyFont="1" applyBorder="1" applyAlignment="1">
      <alignment horizontal="center" vertical="center"/>
    </xf>
    <xf numFmtId="166" fontId="3" fillId="0" borderId="0" xfId="0" applyNumberFormat="1" applyFont="1" applyBorder="1" applyAlignment="1">
      <alignment vertical="center"/>
    </xf>
    <xf numFmtId="166" fontId="3" fillId="0" borderId="19" xfId="0" applyNumberFormat="1" applyFont="1" applyBorder="1" applyAlignment="1">
      <alignment vertical="center"/>
    </xf>
    <xf numFmtId="4" fontId="0" fillId="0" borderId="0" xfId="0" applyNumberFormat="1" applyFont="1" applyAlignment="1">
      <alignment vertical="center"/>
    </xf>
    <xf numFmtId="0" fontId="34" fillId="0" borderId="26" xfId="0" applyFont="1" applyBorder="1" applyAlignment="1" applyProtection="1">
      <alignment horizontal="center" vertical="center"/>
      <protection locked="0"/>
    </xf>
    <xf numFmtId="49" fontId="34" fillId="0" borderId="26" xfId="0" applyNumberFormat="1" applyFont="1" applyBorder="1" applyAlignment="1" applyProtection="1">
      <alignment horizontal="left" vertical="center" wrapText="1"/>
      <protection locked="0"/>
    </xf>
    <xf numFmtId="0" fontId="34" fillId="0" borderId="26" xfId="0" applyFont="1" applyBorder="1" applyAlignment="1" applyProtection="1">
      <alignment horizontal="left" vertical="center" wrapText="1"/>
      <protection locked="0"/>
    </xf>
    <xf numFmtId="0" fontId="34" fillId="0" borderId="26" xfId="0" applyFont="1" applyBorder="1" applyAlignment="1" applyProtection="1">
      <alignment horizontal="center" vertical="center" wrapText="1"/>
      <protection locked="0"/>
    </xf>
    <xf numFmtId="167" fontId="34" fillId="0" borderId="26" xfId="0" applyNumberFormat="1" applyFont="1" applyBorder="1" applyAlignment="1" applyProtection="1">
      <alignment vertical="center"/>
      <protection locked="0"/>
    </xf>
    <xf numFmtId="4" fontId="34" fillId="4" borderId="26" xfId="0" applyNumberFormat="1" applyFont="1" applyFill="1" applyBorder="1" applyAlignment="1" applyProtection="1">
      <alignment vertical="center"/>
      <protection locked="0"/>
    </xf>
    <xf numFmtId="4" fontId="34" fillId="0" borderId="26" xfId="0" applyNumberFormat="1" applyFont="1" applyBorder="1" applyAlignment="1" applyProtection="1">
      <alignment vertical="center"/>
      <protection locked="0"/>
    </xf>
    <xf numFmtId="0" fontId="34" fillId="0" borderId="5" xfId="0" applyFont="1" applyBorder="1" applyAlignment="1">
      <alignment vertical="center"/>
    </xf>
    <xf numFmtId="0" fontId="34" fillId="4" borderId="26" xfId="0" applyFont="1" applyFill="1" applyBorder="1" applyAlignment="1" applyProtection="1">
      <alignment horizontal="left" vertical="center"/>
      <protection locked="0"/>
    </xf>
    <xf numFmtId="0" fontId="34" fillId="0" borderId="0" xfId="0" applyFont="1" applyBorder="1" applyAlignment="1">
      <alignment horizontal="center" vertical="center"/>
    </xf>
    <xf numFmtId="0" fontId="35" fillId="0" borderId="0" xfId="0" applyFont="1" applyAlignment="1">
      <alignment horizontal="left" vertical="center"/>
    </xf>
    <xf numFmtId="0" fontId="0" fillId="0" borderId="18" xfId="0" applyFont="1" applyBorder="1" applyAlignment="1">
      <alignment vertical="center"/>
    </xf>
    <xf numFmtId="0" fontId="10" fillId="0" borderId="5" xfId="0" applyFont="1" applyBorder="1" applyAlignment="1">
      <alignment vertical="center"/>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0" fillId="0" borderId="0" xfId="0" applyFont="1" applyAlignment="1">
      <alignment horizontal="left" vertical="center"/>
    </xf>
    <xf numFmtId="0" fontId="3" fillId="0" borderId="24" xfId="0" applyFont="1" applyBorder="1" applyAlignment="1">
      <alignment horizontal="center" vertical="center"/>
    </xf>
    <xf numFmtId="0" fontId="0" fillId="0" borderId="24" xfId="0" applyFont="1" applyBorder="1" applyAlignment="1">
      <alignment vertical="center"/>
    </xf>
    <xf numFmtId="166" fontId="3" fillId="0" borderId="24" xfId="0" applyNumberFormat="1" applyFont="1" applyBorder="1" applyAlignment="1">
      <alignment vertical="center"/>
    </xf>
    <xf numFmtId="166" fontId="3" fillId="0" borderId="25" xfId="0" applyNumberFormat="1" applyFont="1" applyBorder="1" applyAlignment="1">
      <alignment vertical="center"/>
    </xf>
    <xf numFmtId="0" fontId="65" fillId="0" borderId="34" xfId="2" applyFont="1" applyBorder="1"/>
    <xf numFmtId="0" fontId="65" fillId="0" borderId="1" xfId="2" applyFont="1" applyBorder="1"/>
    <xf numFmtId="0" fontId="65" fillId="0" borderId="1" xfId="2" applyFont="1"/>
    <xf numFmtId="0" fontId="66" fillId="0" borderId="1" xfId="2" applyFont="1" applyBorder="1"/>
    <xf numFmtId="0" fontId="66" fillId="0" borderId="1" xfId="2" applyFont="1"/>
    <xf numFmtId="0" fontId="68" fillId="0" borderId="1" xfId="2" applyFont="1"/>
    <xf numFmtId="0" fontId="69" fillId="0" borderId="1" xfId="67" applyFont="1"/>
    <xf numFmtId="0" fontId="65" fillId="0" borderId="1" xfId="68" applyFont="1" applyBorder="1" applyAlignment="1">
      <alignment horizontal="left"/>
    </xf>
    <xf numFmtId="0" fontId="70" fillId="0" borderId="1" xfId="68" applyFont="1" applyFill="1" applyBorder="1" applyAlignment="1">
      <alignment horizontal="left"/>
    </xf>
    <xf numFmtId="0" fontId="71" fillId="0" borderId="1" xfId="67" applyFont="1" applyAlignment="1">
      <alignment horizontal="left" vertical="center"/>
    </xf>
    <xf numFmtId="0" fontId="66" fillId="0" borderId="1" xfId="68" applyFont="1" applyBorder="1" applyAlignment="1">
      <alignment horizontal="left"/>
    </xf>
    <xf numFmtId="0" fontId="66" fillId="0" borderId="1" xfId="68" applyFont="1"/>
    <xf numFmtId="0" fontId="66" fillId="0" borderId="1" xfId="68" applyFont="1" applyBorder="1" applyAlignment="1">
      <alignment horizontal="center"/>
    </xf>
    <xf numFmtId="0" fontId="66" fillId="0" borderId="1" xfId="2" applyFont="1" applyBorder="1" applyAlignment="1">
      <alignment horizontal="left"/>
    </xf>
    <xf numFmtId="0" fontId="66" fillId="0" borderId="1" xfId="2" applyFont="1" applyAlignment="1"/>
    <xf numFmtId="0" fontId="37" fillId="0" borderId="1" xfId="2" applyAlignment="1"/>
    <xf numFmtId="0" fontId="66" fillId="26" borderId="1" xfId="2" applyFont="1" applyFill="1"/>
    <xf numFmtId="0" fontId="66" fillId="26" borderId="1" xfId="68" applyFont="1" applyFill="1" applyBorder="1" applyAlignment="1">
      <alignment horizontal="left"/>
    </xf>
    <xf numFmtId="0" fontId="66" fillId="0" borderId="1" xfId="2" applyNumberFormat="1" applyFont="1" applyBorder="1" applyAlignment="1">
      <alignment horizontal="left"/>
    </xf>
    <xf numFmtId="0" fontId="66" fillId="0" borderId="1" xfId="2" applyFont="1" applyBorder="1" applyAlignment="1">
      <alignment horizontal="center"/>
    </xf>
    <xf numFmtId="0" fontId="72" fillId="0" borderId="35" xfId="2" applyFont="1" applyBorder="1" applyAlignment="1">
      <alignment horizontal="center"/>
    </xf>
    <xf numFmtId="0" fontId="73" fillId="0" borderId="35" xfId="2" applyFont="1" applyBorder="1" applyAlignment="1">
      <alignment horizontal="left"/>
    </xf>
    <xf numFmtId="0" fontId="72" fillId="0" borderId="35" xfId="2" applyFont="1" applyBorder="1" applyAlignment="1">
      <alignment horizontal="left"/>
    </xf>
    <xf numFmtId="0" fontId="72" fillId="0" borderId="36" xfId="2" applyFont="1" applyBorder="1" applyAlignment="1">
      <alignment horizontal="left"/>
    </xf>
    <xf numFmtId="0" fontId="72" fillId="0" borderId="37" xfId="2" applyFont="1" applyBorder="1" applyAlignment="1">
      <alignment horizontal="left"/>
    </xf>
    <xf numFmtId="0" fontId="72" fillId="0" borderId="38" xfId="2" applyFont="1" applyBorder="1" applyAlignment="1">
      <alignment horizontal="left"/>
    </xf>
    <xf numFmtId="0" fontId="72" fillId="0" borderId="1" xfId="2" applyFont="1"/>
    <xf numFmtId="0" fontId="72" fillId="0" borderId="39" xfId="2" applyFont="1" applyBorder="1" applyAlignment="1">
      <alignment horizontal="center"/>
    </xf>
    <xf numFmtId="0" fontId="72" fillId="0" borderId="39" xfId="2" applyFont="1" applyBorder="1" applyAlignment="1">
      <alignment horizontal="left"/>
    </xf>
    <xf numFmtId="0" fontId="72" fillId="0" borderId="40" xfId="2" applyFont="1" applyBorder="1" applyAlignment="1">
      <alignment horizontal="left"/>
    </xf>
    <xf numFmtId="0" fontId="72" fillId="0" borderId="41" xfId="2" applyFont="1" applyBorder="1" applyAlignment="1">
      <alignment horizontal="left"/>
    </xf>
    <xf numFmtId="0" fontId="72" fillId="0" borderId="42" xfId="2" applyFont="1" applyBorder="1" applyAlignment="1">
      <alignment horizontal="left"/>
    </xf>
    <xf numFmtId="0" fontId="72" fillId="0" borderId="43" xfId="2" applyFont="1" applyBorder="1" applyAlignment="1">
      <alignment horizontal="center"/>
    </xf>
    <xf numFmtId="0" fontId="72" fillId="0" borderId="43" xfId="2" applyFont="1" applyBorder="1" applyAlignment="1">
      <alignment horizontal="left"/>
    </xf>
    <xf numFmtId="49" fontId="72" fillId="0" borderId="43" xfId="2" applyNumberFormat="1" applyFont="1" applyBorder="1" applyAlignment="1">
      <alignment horizontal="center"/>
    </xf>
    <xf numFmtId="0" fontId="72" fillId="0" borderId="44" xfId="2" applyFont="1" applyBorder="1" applyAlignment="1">
      <alignment horizontal="left"/>
    </xf>
    <xf numFmtId="0" fontId="72" fillId="0" borderId="45" xfId="2" applyFont="1" applyBorder="1" applyAlignment="1">
      <alignment horizontal="left"/>
    </xf>
    <xf numFmtId="0" fontId="72" fillId="0" borderId="46" xfId="2" applyFont="1" applyBorder="1" applyAlignment="1">
      <alignment horizontal="left"/>
    </xf>
    <xf numFmtId="0" fontId="72" fillId="0" borderId="47" xfId="2" applyFont="1" applyBorder="1" applyAlignment="1">
      <alignment horizontal="center"/>
    </xf>
    <xf numFmtId="0" fontId="72" fillId="0" borderId="47" xfId="2" applyFont="1" applyBorder="1"/>
    <xf numFmtId="0" fontId="72" fillId="0" borderId="48" xfId="2" applyFont="1" applyBorder="1"/>
    <xf numFmtId="0" fontId="66" fillId="0" borderId="49" xfId="2" applyFont="1" applyBorder="1"/>
    <xf numFmtId="0" fontId="66" fillId="0" borderId="50" xfId="2" applyFont="1" applyBorder="1"/>
    <xf numFmtId="0" fontId="66" fillId="0" borderId="37" xfId="2" applyFont="1" applyBorder="1"/>
    <xf numFmtId="0" fontId="66" fillId="0" borderId="1" xfId="2" applyFont="1" applyBorder="1" applyAlignment="1">
      <alignment horizontal="center"/>
    </xf>
    <xf numFmtId="49" fontId="74" fillId="0" borderId="26" xfId="0" applyNumberFormat="1" applyFont="1" applyBorder="1" applyAlignment="1" applyProtection="1">
      <alignment horizontal="left" vertical="center" wrapText="1"/>
      <protection locked="0"/>
    </xf>
    <xf numFmtId="0" fontId="0" fillId="0" borderId="1" xfId="0" applyFont="1" applyBorder="1" applyAlignment="1">
      <alignment vertical="center"/>
    </xf>
    <xf numFmtId="0" fontId="76" fillId="0" borderId="0" xfId="0" applyFont="1" applyAlignment="1">
      <alignment horizontal="left" vertical="center"/>
    </xf>
    <xf numFmtId="0" fontId="77" fillId="0" borderId="1" xfId="0" applyFont="1" applyBorder="1" applyAlignment="1">
      <alignment horizontal="left"/>
    </xf>
    <xf numFmtId="0" fontId="78" fillId="0" borderId="1" xfId="0" applyFont="1" applyBorder="1" applyAlignment="1">
      <alignment horizontal="left"/>
    </xf>
    <xf numFmtId="0" fontId="75" fillId="0" borderId="16" xfId="0" applyFont="1" applyBorder="1" applyAlignment="1">
      <alignment vertical="center" wrapText="1"/>
    </xf>
    <xf numFmtId="0" fontId="74" fillId="0" borderId="26" xfId="0" applyFont="1" applyBorder="1" applyAlignment="1" applyProtection="1">
      <alignment horizontal="center" vertical="center"/>
      <protection locked="0"/>
    </xf>
    <xf numFmtId="0" fontId="74" fillId="0" borderId="26" xfId="0" applyFont="1" applyBorder="1" applyAlignment="1" applyProtection="1">
      <alignment horizontal="center" vertical="center" wrapText="1"/>
      <protection locked="0"/>
    </xf>
    <xf numFmtId="167" fontId="74" fillId="0" borderId="26" xfId="0" applyNumberFormat="1" applyFont="1" applyBorder="1" applyAlignment="1" applyProtection="1">
      <alignment vertical="center"/>
      <protection locked="0"/>
    </xf>
    <xf numFmtId="0" fontId="79" fillId="0" borderId="1" xfId="0" applyFont="1" applyBorder="1" applyAlignment="1"/>
    <xf numFmtId="0" fontId="0" fillId="0" borderId="26" xfId="0" applyFont="1" applyBorder="1" applyAlignment="1" applyProtection="1">
      <alignment vertical="center" wrapText="1"/>
      <protection locked="0"/>
    </xf>
    <xf numFmtId="0" fontId="74" fillId="0" borderId="26" xfId="0" applyFont="1" applyBorder="1" applyAlignment="1" applyProtection="1">
      <alignment vertical="center" wrapText="1"/>
      <protection locked="0"/>
    </xf>
    <xf numFmtId="4" fontId="0" fillId="27" borderId="26" xfId="0" applyNumberFormat="1" applyFont="1" applyFill="1" applyBorder="1" applyAlignment="1" applyProtection="1">
      <alignment vertical="center"/>
      <protection locked="0"/>
    </xf>
    <xf numFmtId="4" fontId="34" fillId="27" borderId="26" xfId="0" applyNumberFormat="1" applyFont="1" applyFill="1" applyBorder="1" applyAlignment="1" applyProtection="1">
      <alignment vertical="center"/>
      <protection locked="0"/>
    </xf>
    <xf numFmtId="4" fontId="9" fillId="0" borderId="0" xfId="0" applyNumberFormat="1" applyFont="1" applyAlignment="1"/>
    <xf numFmtId="0" fontId="0" fillId="27" borderId="0" xfId="0" applyFont="1" applyFill="1" applyBorder="1" applyAlignment="1">
      <alignment vertical="center"/>
    </xf>
    <xf numFmtId="0" fontId="3" fillId="27" borderId="0" xfId="0" applyFont="1" applyFill="1" applyBorder="1" applyAlignment="1">
      <alignment horizontal="right" vertical="center"/>
    </xf>
    <xf numFmtId="0" fontId="3" fillId="27" borderId="0" xfId="0" applyFont="1" applyFill="1" applyBorder="1" applyAlignment="1" applyProtection="1">
      <alignment horizontal="right" vertical="center"/>
      <protection locked="0"/>
    </xf>
    <xf numFmtId="0" fontId="3" fillId="27" borderId="0" xfId="0" applyFont="1" applyFill="1" applyBorder="1" applyAlignment="1">
      <alignment horizontal="left" vertical="center"/>
    </xf>
    <xf numFmtId="4" fontId="3" fillId="27" borderId="0" xfId="0" applyNumberFormat="1" applyFont="1" applyFill="1" applyBorder="1" applyAlignment="1">
      <alignment vertical="center"/>
    </xf>
    <xf numFmtId="164" fontId="3" fillId="27" borderId="0" xfId="0" applyNumberFormat="1" applyFont="1" applyFill="1" applyBorder="1" applyAlignment="1" applyProtection="1">
      <alignment horizontal="right" vertical="center"/>
      <protection locked="0"/>
    </xf>
    <xf numFmtId="0" fontId="0" fillId="27" borderId="0" xfId="0" applyFont="1" applyFill="1" applyBorder="1" applyAlignment="1" applyProtection="1">
      <alignment vertical="center"/>
      <protection locked="0"/>
    </xf>
    <xf numFmtId="0" fontId="5" fillId="27" borderId="9" xfId="0" applyFont="1" applyFill="1" applyBorder="1" applyAlignment="1">
      <alignment horizontal="left" vertical="center"/>
    </xf>
    <xf numFmtId="0" fontId="0" fillId="27" borderId="10" xfId="0" applyFont="1" applyFill="1" applyBorder="1" applyAlignment="1">
      <alignment vertical="center"/>
    </xf>
    <xf numFmtId="0" fontId="5" fillId="27" borderId="10" xfId="0" applyFont="1" applyFill="1" applyBorder="1" applyAlignment="1">
      <alignment horizontal="right" vertical="center"/>
    </xf>
    <xf numFmtId="0" fontId="5" fillId="27" borderId="10" xfId="0" applyFont="1" applyFill="1" applyBorder="1" applyAlignment="1">
      <alignment horizontal="center" vertical="center"/>
    </xf>
    <xf numFmtId="0" fontId="0" fillId="27" borderId="10" xfId="0" applyFont="1" applyFill="1" applyBorder="1" applyAlignment="1" applyProtection="1">
      <alignment vertical="center"/>
      <protection locked="0"/>
    </xf>
    <xf numFmtId="4" fontId="5" fillId="27" borderId="10" xfId="0" applyNumberFormat="1" applyFont="1" applyFill="1" applyBorder="1" applyAlignment="1">
      <alignment vertical="center"/>
    </xf>
    <xf numFmtId="0" fontId="67" fillId="0" borderId="1" xfId="2" applyFont="1" applyAlignment="1">
      <alignment horizontal="center"/>
    </xf>
    <xf numFmtId="0" fontId="37" fillId="0" borderId="1" xfId="2" applyAlignment="1"/>
    <xf numFmtId="0" fontId="66" fillId="0" borderId="1" xfId="2" applyFont="1" applyBorder="1" applyAlignment="1">
      <alignment horizontal="center"/>
    </xf>
    <xf numFmtId="0" fontId="37" fillId="0" borderId="1" xfId="2" applyBorder="1" applyAlignment="1">
      <alignment horizontal="center"/>
    </xf>
    <xf numFmtId="0" fontId="19" fillId="0" borderId="0" xfId="0" applyFont="1" applyAlignment="1">
      <alignment horizontal="left" vertical="top" wrapText="1"/>
    </xf>
    <xf numFmtId="0" fontId="19" fillId="0" borderId="0" xfId="0" applyFont="1" applyAlignment="1">
      <alignment horizontal="left" vertical="center"/>
    </xf>
    <xf numFmtId="4" fontId="19" fillId="0" borderId="0" xfId="0" applyNumberFormat="1" applyFont="1" applyBorder="1" applyAlignment="1">
      <alignment vertical="center"/>
    </xf>
    <xf numFmtId="0" fontId="3" fillId="0" borderId="0" xfId="0" applyFont="1" applyBorder="1" applyAlignment="1">
      <alignment vertical="center"/>
    </xf>
    <xf numFmtId="0" fontId="5" fillId="5" borderId="10" xfId="0" applyFont="1" applyFill="1" applyBorder="1" applyAlignment="1">
      <alignment horizontal="left" vertical="center"/>
    </xf>
    <xf numFmtId="0" fontId="0" fillId="5" borderId="10" xfId="0" applyFont="1" applyFill="1" applyBorder="1" applyAlignment="1">
      <alignment vertical="center"/>
    </xf>
    <xf numFmtId="4" fontId="5" fillId="5" borderId="10" xfId="0" applyNumberFormat="1" applyFont="1" applyFill="1" applyBorder="1" applyAlignment="1">
      <alignment vertical="center"/>
    </xf>
    <xf numFmtId="0" fontId="0" fillId="5" borderId="11" xfId="0" applyFont="1" applyFill="1" applyBorder="1" applyAlignment="1">
      <alignment vertical="center"/>
    </xf>
    <xf numFmtId="0" fontId="15" fillId="3" borderId="0" xfId="0" applyFont="1" applyFill="1" applyAlignment="1">
      <alignment horizontal="center" vertical="center"/>
    </xf>
    <xf numFmtId="0" fontId="0" fillId="0" borderId="0" xfId="0"/>
    <xf numFmtId="0" fontId="4" fillId="0" borderId="0" xfId="0" applyFont="1" applyBorder="1" applyAlignment="1">
      <alignment horizontal="left" vertical="center"/>
    </xf>
    <xf numFmtId="0" fontId="0" fillId="0" borderId="0" xfId="0" applyBorder="1"/>
    <xf numFmtId="164" fontId="3" fillId="0" borderId="0" xfId="0" applyNumberFormat="1" applyFont="1" applyBorder="1" applyAlignment="1">
      <alignment horizontal="center" vertical="center"/>
    </xf>
    <xf numFmtId="49" fontId="4" fillId="4" borderId="0" xfId="0" applyNumberFormat="1" applyFont="1" applyFill="1" applyBorder="1" applyAlignment="1" applyProtection="1">
      <alignment horizontal="left" vertical="center"/>
      <protection locked="0"/>
    </xf>
    <xf numFmtId="49" fontId="4" fillId="0" borderId="0" xfId="0" applyNumberFormat="1" applyFont="1" applyBorder="1" applyAlignment="1">
      <alignment horizontal="left" vertical="center"/>
    </xf>
    <xf numFmtId="0" fontId="4" fillId="0" borderId="0" xfId="0" applyFont="1" applyBorder="1" applyAlignment="1">
      <alignment horizontal="left" vertical="center" wrapText="1"/>
    </xf>
    <xf numFmtId="4" fontId="20" fillId="0" borderId="8" xfId="0" applyNumberFormat="1" applyFont="1" applyBorder="1" applyAlignment="1">
      <alignment vertical="center"/>
    </xf>
    <xf numFmtId="0" fontId="0" fillId="0" borderId="8" xfId="0" applyFont="1" applyBorder="1" applyAlignment="1">
      <alignment vertical="center"/>
    </xf>
    <xf numFmtId="0" fontId="3" fillId="0" borderId="0" xfId="0" applyFont="1" applyBorder="1" applyAlignment="1">
      <alignment horizontal="righ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3" fillId="0" borderId="18" xfId="0" applyFont="1" applyBorder="1" applyAlignment="1">
      <alignment horizontal="left" vertical="center"/>
    </xf>
    <xf numFmtId="0" fontId="3" fillId="0" borderId="0" xfId="0" applyFont="1" applyBorder="1" applyAlignment="1">
      <alignment horizontal="left" vertical="center"/>
    </xf>
    <xf numFmtId="4" fontId="27" fillId="0" borderId="0" xfId="0" applyNumberFormat="1" applyFont="1" applyAlignment="1">
      <alignment vertical="center"/>
    </xf>
    <xf numFmtId="0" fontId="27" fillId="0" borderId="0" xfId="0" applyFont="1" applyAlignment="1">
      <alignment vertical="center"/>
    </xf>
    <xf numFmtId="0" fontId="4" fillId="0" borderId="0" xfId="0" applyFont="1" applyAlignment="1">
      <alignment vertical="center"/>
    </xf>
    <xf numFmtId="0" fontId="4" fillId="6" borderId="10" xfId="0" applyFont="1" applyFill="1" applyBorder="1" applyAlignment="1">
      <alignment horizontal="center" vertical="center"/>
    </xf>
    <xf numFmtId="0" fontId="4" fillId="6" borderId="10" xfId="0" applyFont="1" applyFill="1" applyBorder="1" applyAlignment="1">
      <alignment horizontal="lef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26" fillId="0" borderId="0" xfId="0" applyFont="1" applyAlignment="1">
      <alignment horizontal="left" vertical="center" wrapText="1"/>
    </xf>
    <xf numFmtId="0" fontId="5" fillId="0" borderId="0" xfId="0" applyFont="1" applyBorder="1" applyAlignment="1">
      <alignment horizontal="left" vertical="top" wrapText="1"/>
    </xf>
    <xf numFmtId="0" fontId="4" fillId="6" borderId="9" xfId="0" applyFont="1" applyFill="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vertical="center"/>
    </xf>
    <xf numFmtId="165" fontId="4" fillId="0" borderId="0" xfId="0" applyNumberFormat="1" applyFont="1" applyAlignment="1">
      <alignment horizontal="left" vertical="center"/>
    </xf>
    <xf numFmtId="0" fontId="4" fillId="6" borderId="10" xfId="0" applyFont="1" applyFill="1" applyBorder="1" applyAlignment="1">
      <alignment horizontal="right" vertical="center"/>
    </xf>
    <xf numFmtId="0" fontId="0" fillId="0" borderId="0" xfId="0" applyFont="1" applyBorder="1" applyAlignment="1">
      <alignment horizontal="left" vertical="center"/>
    </xf>
    <xf numFmtId="0" fontId="18" fillId="0" borderId="0" xfId="0" applyFont="1" applyAlignment="1">
      <alignment horizontal="left" vertical="center" wrapText="1"/>
    </xf>
    <xf numFmtId="0" fontId="18" fillId="0" borderId="0" xfId="0" applyFont="1" applyAlignment="1">
      <alignment horizontal="left" vertical="center"/>
    </xf>
    <xf numFmtId="0" fontId="0" fillId="0" borderId="0" xfId="0" applyFont="1" applyAlignment="1">
      <alignment vertical="center"/>
    </xf>
    <xf numFmtId="0" fontId="30" fillId="2" borderId="0" xfId="1" applyFont="1" applyFill="1" applyAlignment="1">
      <alignment vertical="center"/>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5" fillId="0" borderId="0" xfId="0" applyFont="1" applyBorder="1" applyAlignment="1">
      <alignment horizontal="left" vertical="center" wrapText="1"/>
    </xf>
    <xf numFmtId="0" fontId="0" fillId="0" borderId="0" xfId="0" applyFont="1" applyBorder="1" applyAlignment="1">
      <alignment vertical="center"/>
    </xf>
    <xf numFmtId="0" fontId="10" fillId="0" borderId="0" xfId="0" applyFont="1" applyFill="1" applyAlignment="1">
      <alignment horizontal="left" vertical="center" wrapText="1"/>
    </xf>
    <xf numFmtId="0" fontId="10" fillId="0" borderId="0" xfId="0" applyFont="1" applyFill="1" applyAlignment="1">
      <alignment vertical="center"/>
    </xf>
    <xf numFmtId="167" fontId="10" fillId="0" borderId="0" xfId="0" applyNumberFormat="1" applyFont="1" applyFill="1" applyAlignment="1">
      <alignment vertical="center"/>
    </xf>
    <xf numFmtId="4" fontId="34" fillId="0" borderId="26" xfId="0" applyNumberFormat="1" applyFont="1" applyFill="1" applyBorder="1" applyAlignment="1" applyProtection="1">
      <alignment vertical="center"/>
      <protection locked="0"/>
    </xf>
    <xf numFmtId="4" fontId="0" fillId="0" borderId="26" xfId="0" applyNumberFormat="1" applyFont="1" applyFill="1" applyBorder="1" applyAlignment="1" applyProtection="1">
      <alignment vertical="center"/>
      <protection locked="0"/>
    </xf>
  </cellXfs>
  <cellStyles count="69">
    <cellStyle name="Accent1" xfId="4"/>
    <cellStyle name="Accent1 - 20%" xfId="5"/>
    <cellStyle name="Accent1 - 40%" xfId="6"/>
    <cellStyle name="Accent1 - 60%" xfId="7"/>
    <cellStyle name="Accent2" xfId="8"/>
    <cellStyle name="Accent2 - 20%" xfId="9"/>
    <cellStyle name="Accent2 - 40%" xfId="10"/>
    <cellStyle name="Accent2 - 60%" xfId="11"/>
    <cellStyle name="Accent3" xfId="12"/>
    <cellStyle name="Accent3 - 20%" xfId="13"/>
    <cellStyle name="Accent3 - 40%" xfId="14"/>
    <cellStyle name="Accent3 - 60%" xfId="15"/>
    <cellStyle name="Accent4" xfId="16"/>
    <cellStyle name="Accent4 - 20%" xfId="17"/>
    <cellStyle name="Accent4 - 40%" xfId="18"/>
    <cellStyle name="Accent4 - 60%" xfId="19"/>
    <cellStyle name="Accent5" xfId="20"/>
    <cellStyle name="Accent5 - 20%" xfId="21"/>
    <cellStyle name="Accent5 - 40%" xfId="22"/>
    <cellStyle name="Accent5 - 60%" xfId="23"/>
    <cellStyle name="Accent6" xfId="24"/>
    <cellStyle name="Accent6 - 20%" xfId="25"/>
    <cellStyle name="Accent6 - 40%" xfId="26"/>
    <cellStyle name="Accent6 - 60%" xfId="27"/>
    <cellStyle name="Bad" xfId="28"/>
    <cellStyle name="Calculation" xfId="29"/>
    <cellStyle name="Comma0" xfId="30"/>
    <cellStyle name="Currency [0]_1995" xfId="31"/>
    <cellStyle name="Currency_1995" xfId="32"/>
    <cellStyle name="Currency0" xfId="33"/>
    <cellStyle name="custom" xfId="34"/>
    <cellStyle name="čárky [0]_seznam doku" xfId="35"/>
    <cellStyle name="čárky 2" xfId="36"/>
    <cellStyle name="Date" xfId="37"/>
    <cellStyle name="Emphasis 1" xfId="38"/>
    <cellStyle name="Emphasis 2" xfId="39"/>
    <cellStyle name="Emphasis 3" xfId="40"/>
    <cellStyle name="Euro" xfId="41"/>
    <cellStyle name="Fixed" xfId="42"/>
    <cellStyle name="Good" xfId="43"/>
    <cellStyle name="Heading 1" xfId="44"/>
    <cellStyle name="Heading 2" xfId="45"/>
    <cellStyle name="Heading 3" xfId="46"/>
    <cellStyle name="Heading 4" xfId="47"/>
    <cellStyle name="Hypertextový odkaz" xfId="1" builtinId="8"/>
    <cellStyle name="Check Cell" xfId="48"/>
    <cellStyle name="Input" xfId="49"/>
    <cellStyle name="Linked Cell" xfId="50"/>
    <cellStyle name="NADPIS - Styl2" xfId="51"/>
    <cellStyle name="NADPIS - Styl3" xfId="52"/>
    <cellStyle name="Neutral" xfId="53"/>
    <cellStyle name="no dec" xfId="54"/>
    <cellStyle name="Normal_A1_T3" xfId="55"/>
    <cellStyle name="Normální" xfId="0" builtinId="0" customBuiltin="1"/>
    <cellStyle name="normální 2" xfId="3"/>
    <cellStyle name="Normální 2 2" xfId="56"/>
    <cellStyle name="normální 3" xfId="57"/>
    <cellStyle name="normální 4" xfId="2"/>
    <cellStyle name="normální 5" xfId="67"/>
    <cellStyle name="Normální 6" xfId="58"/>
    <cellStyle name="normální_COVER_VV" xfId="68"/>
    <cellStyle name="Note" xfId="59"/>
    <cellStyle name="Output" xfId="60"/>
    <cellStyle name="PEVNÝ1 - Styl1" xfId="61"/>
    <cellStyle name="Ś…‹ćŘ‚č [0.00]_laroux" xfId="62"/>
    <cellStyle name="Ś…‹ćŘ‚č_laroux" xfId="63"/>
    <cellStyle name="Sheet Title" xfId="64"/>
    <cellStyle name="Total" xfId="65"/>
    <cellStyle name="Warning Text" xfId="66"/>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enesz/AppData/Local/Temp/Temp1_v&#253;kazy%20v&#253;m&#283;r_6_v01.zip/v&#253;kazy%20v&#253;m&#283;r/D1810275T251-ROZPO&#268;ET-premi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 strana "/>
      <sheetName val="Rekapitulace stavby"/>
      <sheetName val="1101806_1 - ČEPRO Potěhy ..."/>
      <sheetName val="1101806_2 - ČEPRO Potěhy ..."/>
      <sheetName val="1101806_3 - ČEPRO Potěhy ..."/>
      <sheetName val="D1810275T251-ROZPOČET-premise"/>
    </sheetNames>
    <definedNames>
      <definedName name="nic" refersTo="#ODKAZ!"/>
      <definedName name="Rezerva" refersTo="#ODKAZ!"/>
    </defined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1"/>
  <sheetViews>
    <sheetView showGridLines="0" view="pageBreakPreview" zoomScaleNormal="100" zoomScaleSheetLayoutView="100" workbookViewId="0">
      <selection activeCell="B47" sqref="B47"/>
    </sheetView>
  </sheetViews>
  <sheetFormatPr defaultColWidth="9.33203125" defaultRowHeight="12.75"/>
  <cols>
    <col min="1" max="1" width="3" style="191" customWidth="1"/>
    <col min="2" max="2" width="30" style="191" customWidth="1"/>
    <col min="3" max="3" width="14.5" style="191" customWidth="1"/>
    <col min="4" max="4" width="15.1640625" style="191" customWidth="1"/>
    <col min="5" max="5" width="17.1640625" style="191" customWidth="1"/>
    <col min="6" max="7" width="4.33203125" style="191" customWidth="1"/>
    <col min="8" max="8" width="8.6640625" style="191" customWidth="1"/>
    <col min="9" max="9" width="11.33203125" style="191" customWidth="1"/>
    <col min="10" max="10" width="9" style="191" customWidth="1"/>
    <col min="11" max="16384" width="9.33203125" style="191"/>
  </cols>
  <sheetData>
    <row r="1" spans="1:16" s="189" customFormat="1">
      <c r="A1" s="187"/>
      <c r="B1" s="187"/>
      <c r="C1" s="187"/>
      <c r="D1" s="187"/>
      <c r="E1" s="187"/>
      <c r="F1" s="187"/>
      <c r="G1" s="187"/>
      <c r="H1" s="187"/>
      <c r="I1" s="187"/>
      <c r="J1" s="188"/>
    </row>
    <row r="2" spans="1:16">
      <c r="A2" s="190"/>
      <c r="B2" s="190"/>
      <c r="C2" s="190"/>
      <c r="D2" s="190"/>
      <c r="E2" s="190"/>
      <c r="F2" s="190"/>
      <c r="G2" s="190"/>
      <c r="H2" s="190"/>
      <c r="I2" s="190"/>
    </row>
    <row r="3" spans="1:16">
      <c r="A3" s="190"/>
      <c r="B3" s="190"/>
      <c r="C3" s="190"/>
      <c r="D3" s="190"/>
      <c r="E3" s="190"/>
      <c r="F3" s="190"/>
      <c r="G3" s="190"/>
      <c r="H3" s="190"/>
      <c r="I3" s="190"/>
    </row>
    <row r="4" spans="1:16">
      <c r="A4" s="190"/>
      <c r="B4" s="190"/>
      <c r="C4" s="190"/>
      <c r="D4" s="190"/>
      <c r="E4" s="190"/>
      <c r="F4" s="190"/>
      <c r="G4" s="190"/>
      <c r="H4" s="190"/>
      <c r="I4" s="190"/>
    </row>
    <row r="5" spans="1:16">
      <c r="A5" s="190"/>
      <c r="B5" s="190"/>
      <c r="C5" s="190"/>
      <c r="D5" s="190"/>
      <c r="E5" s="190"/>
      <c r="F5" s="190"/>
      <c r="G5" s="190"/>
      <c r="H5" s="190"/>
      <c r="I5" s="190"/>
    </row>
    <row r="6" spans="1:16">
      <c r="A6" s="190"/>
      <c r="B6" s="190"/>
      <c r="C6" s="190"/>
      <c r="D6" s="190"/>
      <c r="E6" s="190"/>
      <c r="F6" s="190"/>
      <c r="G6" s="190"/>
      <c r="H6" s="190"/>
      <c r="I6" s="190"/>
    </row>
    <row r="7" spans="1:16">
      <c r="A7" s="190"/>
      <c r="B7" s="190"/>
      <c r="C7" s="190"/>
      <c r="D7" s="190"/>
      <c r="E7" s="190"/>
      <c r="F7" s="190"/>
      <c r="G7" s="190"/>
      <c r="H7" s="190"/>
      <c r="I7" s="190"/>
    </row>
    <row r="8" spans="1:16" ht="20.25">
      <c r="A8" s="260" t="s">
        <v>1164</v>
      </c>
      <c r="B8" s="261"/>
      <c r="C8" s="261"/>
      <c r="D8" s="261"/>
      <c r="E8" s="261"/>
      <c r="F8" s="261"/>
      <c r="G8" s="261"/>
      <c r="H8" s="261"/>
      <c r="I8" s="261"/>
    </row>
    <row r="9" spans="1:16" ht="8.25" customHeight="1"/>
    <row r="10" spans="1:16">
      <c r="D10" s="192"/>
    </row>
    <row r="16" spans="1:16" ht="12.75" customHeight="1">
      <c r="A16" s="191" t="s">
        <v>1165</v>
      </c>
      <c r="C16" s="193" t="s">
        <v>1166</v>
      </c>
      <c r="P16" s="194"/>
    </row>
    <row r="17" spans="1:19" ht="12.75" customHeight="1">
      <c r="C17" s="195"/>
      <c r="P17" s="194"/>
    </row>
    <row r="18" spans="1:19" ht="12.75" customHeight="1">
      <c r="C18" s="194"/>
      <c r="L18" s="194"/>
      <c r="P18" s="194"/>
    </row>
    <row r="19" spans="1:19" ht="8.25" customHeight="1"/>
    <row r="20" spans="1:19" ht="12.75" customHeight="1">
      <c r="A20" s="191" t="s">
        <v>1167</v>
      </c>
      <c r="C20" s="196" t="s">
        <v>1168</v>
      </c>
      <c r="P20" s="197"/>
    </row>
    <row r="21" spans="1:19" ht="8.25" customHeight="1">
      <c r="C21" s="198"/>
      <c r="P21" s="198"/>
    </row>
    <row r="22" spans="1:19" ht="12.75" customHeight="1">
      <c r="A22" s="191" t="s">
        <v>1169</v>
      </c>
      <c r="C22" s="197" t="s">
        <v>24</v>
      </c>
      <c r="N22" s="197"/>
      <c r="P22" s="197"/>
    </row>
    <row r="23" spans="1:19" ht="8.25" customHeight="1">
      <c r="C23" s="199"/>
      <c r="P23" s="199"/>
    </row>
    <row r="24" spans="1:19" ht="12.75" customHeight="1">
      <c r="A24" s="191" t="s">
        <v>1170</v>
      </c>
      <c r="C24" s="196" t="s">
        <v>1168</v>
      </c>
      <c r="P24" s="197"/>
    </row>
    <row r="25" spans="1:19" ht="8.25" customHeight="1">
      <c r="C25" s="197"/>
      <c r="P25" s="197"/>
    </row>
    <row r="26" spans="1:19" ht="12.75" customHeight="1">
      <c r="A26" s="191" t="s">
        <v>1171</v>
      </c>
      <c r="C26" s="197" t="s">
        <v>1190</v>
      </c>
      <c r="P26" s="197"/>
    </row>
    <row r="27" spans="1:19" ht="8.25" customHeight="1">
      <c r="C27" s="197"/>
      <c r="P27" s="197"/>
    </row>
    <row r="28" spans="1:19" ht="12.75" customHeight="1">
      <c r="C28" s="197"/>
      <c r="M28" s="197"/>
      <c r="P28" s="197"/>
      <c r="S28" s="197"/>
    </row>
    <row r="29" spans="1:19" ht="8.25" customHeight="1">
      <c r="C29" s="197"/>
      <c r="P29" s="197"/>
    </row>
    <row r="30" spans="1:19" ht="12.75" customHeight="1">
      <c r="A30" s="191" t="s">
        <v>1172</v>
      </c>
      <c r="C30" s="197"/>
      <c r="K30" s="200"/>
      <c r="N30" s="197"/>
      <c r="P30" s="197"/>
    </row>
    <row r="31" spans="1:19" ht="8.25" customHeight="1">
      <c r="C31" s="197"/>
      <c r="K31" s="200"/>
      <c r="P31" s="197"/>
    </row>
    <row r="32" spans="1:19" ht="12.75" customHeight="1">
      <c r="A32" s="191" t="s">
        <v>1173</v>
      </c>
      <c r="C32" s="197"/>
      <c r="K32" s="200"/>
      <c r="L32" s="201"/>
      <c r="M32" s="202"/>
      <c r="P32" s="197"/>
    </row>
    <row r="33" spans="1:16" ht="8.25" customHeight="1">
      <c r="C33" s="197"/>
      <c r="P33" s="197"/>
    </row>
    <row r="34" spans="1:16" ht="12.75" customHeight="1">
      <c r="A34" s="191" t="s">
        <v>1174</v>
      </c>
      <c r="C34" s="197" t="s">
        <v>1175</v>
      </c>
      <c r="N34" s="197"/>
      <c r="P34" s="197"/>
    </row>
    <row r="35" spans="1:16" ht="8.25" customHeight="1">
      <c r="A35" s="203"/>
      <c r="B35" s="203"/>
      <c r="C35" s="204"/>
      <c r="D35" s="203"/>
      <c r="E35" s="203"/>
      <c r="F35" s="203"/>
      <c r="G35" s="203"/>
      <c r="H35" s="203"/>
      <c r="I35" s="203"/>
      <c r="P35" s="197"/>
    </row>
    <row r="36" spans="1:16" ht="12.75" customHeight="1">
      <c r="A36" s="191" t="s">
        <v>1176</v>
      </c>
      <c r="C36" s="190" t="s">
        <v>1177</v>
      </c>
      <c r="P36" s="190"/>
    </row>
    <row r="37" spans="1:16" ht="8.25" customHeight="1">
      <c r="A37" s="189"/>
      <c r="C37" s="188"/>
      <c r="P37" s="188"/>
    </row>
    <row r="38" spans="1:16">
      <c r="A38" s="191" t="s">
        <v>1178</v>
      </c>
      <c r="C38" s="188" t="s">
        <v>1189</v>
      </c>
      <c r="D38" s="188"/>
      <c r="P38" s="188"/>
    </row>
    <row r="39" spans="1:16">
      <c r="C39" s="188"/>
      <c r="P39" s="188"/>
    </row>
    <row r="40" spans="1:16">
      <c r="C40" s="188"/>
      <c r="P40" s="188"/>
    </row>
    <row r="41" spans="1:16" ht="8.25" customHeight="1"/>
    <row r="42" spans="1:16">
      <c r="A42" s="190"/>
      <c r="B42" s="190"/>
      <c r="C42" s="190"/>
      <c r="D42" s="190"/>
      <c r="E42" s="190"/>
      <c r="F42" s="262"/>
      <c r="G42" s="263"/>
      <c r="H42" s="263"/>
      <c r="I42" s="263"/>
    </row>
    <row r="43" spans="1:16">
      <c r="A43" s="205"/>
      <c r="B43" s="200"/>
      <c r="C43" s="200"/>
      <c r="D43" s="200"/>
      <c r="E43" s="200"/>
      <c r="F43" s="206"/>
      <c r="G43" s="206"/>
      <c r="H43" s="206"/>
      <c r="I43" s="206"/>
    </row>
    <row r="44" spans="1:16">
      <c r="A44" s="205"/>
      <c r="B44" s="194"/>
      <c r="C44" s="200"/>
      <c r="D44" s="200"/>
      <c r="E44" s="200"/>
      <c r="F44" s="206"/>
      <c r="G44" s="206"/>
      <c r="H44" s="206"/>
      <c r="I44" s="206"/>
    </row>
    <row r="45" spans="1:16">
      <c r="A45" s="205"/>
      <c r="B45" s="200"/>
      <c r="C45" s="200"/>
      <c r="D45" s="200"/>
      <c r="E45" s="200"/>
      <c r="F45" s="206"/>
      <c r="G45" s="206"/>
      <c r="H45" s="206"/>
      <c r="I45" s="206"/>
    </row>
    <row r="46" spans="1:16">
      <c r="A46" s="205"/>
      <c r="B46" s="200"/>
      <c r="C46" s="200"/>
      <c r="D46" s="200"/>
      <c r="E46" s="200"/>
      <c r="F46" s="206"/>
      <c r="G46" s="206"/>
      <c r="H46" s="206"/>
      <c r="I46" s="206"/>
    </row>
    <row r="47" spans="1:16">
      <c r="A47" s="205"/>
      <c r="B47" s="200"/>
      <c r="C47" s="200"/>
      <c r="D47" s="200"/>
      <c r="E47" s="200"/>
      <c r="F47" s="231"/>
      <c r="G47" s="231"/>
      <c r="H47" s="231"/>
      <c r="I47" s="231"/>
    </row>
    <row r="48" spans="1:16">
      <c r="A48" s="205"/>
      <c r="B48" s="200"/>
      <c r="C48" s="200"/>
      <c r="D48" s="200"/>
      <c r="E48" s="200"/>
      <c r="F48" s="231"/>
      <c r="G48" s="231"/>
      <c r="H48" s="231"/>
      <c r="I48" s="231"/>
    </row>
    <row r="49" spans="1:9">
      <c r="A49" s="205"/>
      <c r="B49" s="200"/>
      <c r="C49" s="200"/>
      <c r="D49" s="200"/>
      <c r="E49" s="200"/>
      <c r="F49" s="231"/>
      <c r="G49" s="231"/>
      <c r="H49" s="231"/>
      <c r="I49" s="231"/>
    </row>
    <row r="50" spans="1:9">
      <c r="A50" s="205"/>
      <c r="B50" s="200"/>
      <c r="C50" s="200"/>
      <c r="D50" s="200"/>
      <c r="E50" s="200"/>
      <c r="F50" s="231"/>
      <c r="G50" s="231"/>
      <c r="H50" s="231"/>
      <c r="I50" s="231"/>
    </row>
    <row r="51" spans="1:9">
      <c r="A51" s="205"/>
      <c r="B51" s="200"/>
      <c r="C51" s="200"/>
      <c r="D51" s="200"/>
      <c r="E51" s="200"/>
      <c r="F51" s="231"/>
      <c r="G51" s="231"/>
      <c r="H51" s="231"/>
      <c r="I51" s="231"/>
    </row>
    <row r="52" spans="1:9">
      <c r="A52" s="205"/>
      <c r="B52" s="200"/>
      <c r="C52" s="200"/>
      <c r="D52" s="200"/>
      <c r="E52" s="200"/>
      <c r="F52" s="231"/>
      <c r="G52" s="231"/>
      <c r="H52" s="231"/>
      <c r="I52" s="231"/>
    </row>
    <row r="53" spans="1:9">
      <c r="A53" s="205"/>
      <c r="B53" s="200"/>
      <c r="C53" s="200"/>
      <c r="D53" s="200"/>
      <c r="E53" s="200"/>
      <c r="F53" s="231"/>
      <c r="G53" s="231"/>
      <c r="H53" s="231"/>
      <c r="I53" s="231"/>
    </row>
    <row r="54" spans="1:9">
      <c r="A54" s="205"/>
      <c r="B54" s="200"/>
      <c r="C54" s="200"/>
      <c r="D54" s="200"/>
      <c r="E54" s="200"/>
      <c r="F54" s="231"/>
      <c r="G54" s="231"/>
      <c r="H54" s="231"/>
      <c r="I54" s="231"/>
    </row>
    <row r="55" spans="1:9">
      <c r="A55" s="205"/>
      <c r="B55" s="200"/>
      <c r="C55" s="200"/>
      <c r="D55" s="200"/>
      <c r="E55" s="200"/>
      <c r="F55" s="231"/>
      <c r="G55" s="231"/>
      <c r="H55" s="231"/>
      <c r="I55" s="231"/>
    </row>
    <row r="56" spans="1:9">
      <c r="A56" s="205"/>
      <c r="B56" s="200"/>
      <c r="C56" s="200"/>
      <c r="D56" s="200"/>
      <c r="E56" s="200"/>
      <c r="F56" s="231"/>
      <c r="G56" s="231"/>
      <c r="H56" s="231"/>
      <c r="I56" s="231"/>
    </row>
    <row r="57" spans="1:9">
      <c r="A57" s="205"/>
      <c r="B57" s="200"/>
      <c r="C57" s="200"/>
      <c r="D57" s="200"/>
      <c r="E57" s="200"/>
      <c r="F57" s="206"/>
      <c r="G57" s="206"/>
      <c r="H57" s="206"/>
      <c r="I57" s="206"/>
    </row>
    <row r="58" spans="1:9">
      <c r="A58" s="205"/>
      <c r="B58" s="200"/>
      <c r="C58" s="200"/>
      <c r="D58" s="200"/>
      <c r="E58" s="200"/>
      <c r="F58" s="206"/>
      <c r="G58" s="206"/>
      <c r="H58" s="206"/>
      <c r="I58" s="206"/>
    </row>
    <row r="59" spans="1:9">
      <c r="A59" s="205"/>
      <c r="B59" s="200"/>
      <c r="C59" s="200"/>
      <c r="D59" s="200"/>
      <c r="E59" s="200"/>
      <c r="F59" s="206"/>
      <c r="G59" s="206"/>
      <c r="H59" s="206"/>
      <c r="I59" s="206"/>
    </row>
    <row r="60" spans="1:9">
      <c r="A60" s="205"/>
      <c r="B60" s="200"/>
      <c r="C60" s="200"/>
      <c r="D60" s="200"/>
      <c r="E60" s="200"/>
      <c r="F60" s="206"/>
      <c r="G60" s="206"/>
      <c r="H60" s="206"/>
      <c r="I60" s="206"/>
    </row>
    <row r="61" spans="1:9">
      <c r="A61" s="205"/>
      <c r="B61" s="200"/>
      <c r="C61" s="200"/>
      <c r="D61" s="200"/>
      <c r="E61" s="200"/>
      <c r="F61" s="206"/>
      <c r="G61" s="206"/>
      <c r="H61" s="206"/>
      <c r="I61" s="206"/>
    </row>
    <row r="62" spans="1:9">
      <c r="A62" s="205"/>
      <c r="B62" s="200"/>
      <c r="C62" s="200"/>
      <c r="D62" s="200"/>
      <c r="E62" s="200"/>
      <c r="F62" s="206"/>
      <c r="G62" s="206"/>
      <c r="H62" s="206"/>
      <c r="I62" s="206"/>
    </row>
    <row r="63" spans="1:9">
      <c r="A63" s="205"/>
      <c r="B63" s="200"/>
      <c r="C63" s="200"/>
      <c r="D63" s="200"/>
      <c r="E63" s="200"/>
      <c r="F63" s="206"/>
      <c r="G63" s="206"/>
      <c r="H63" s="206"/>
      <c r="I63" s="206"/>
    </row>
    <row r="65" spans="1:9" ht="12.75" customHeight="1"/>
    <row r="66" spans="1:9" s="213" customFormat="1" ht="15" customHeight="1">
      <c r="A66" s="207">
        <v>3</v>
      </c>
      <c r="B66" s="208"/>
      <c r="C66" s="207"/>
      <c r="D66" s="209"/>
      <c r="E66" s="209"/>
      <c r="F66" s="210"/>
      <c r="G66" s="211"/>
      <c r="H66" s="211"/>
      <c r="I66" s="212"/>
    </row>
    <row r="67" spans="1:9" s="213" customFormat="1" ht="15" customHeight="1">
      <c r="A67" s="214">
        <v>2</v>
      </c>
      <c r="B67" s="215"/>
      <c r="C67" s="214"/>
      <c r="D67" s="215"/>
      <c r="E67" s="215"/>
      <c r="F67" s="216"/>
      <c r="G67" s="217"/>
      <c r="H67" s="217"/>
      <c r="I67" s="218"/>
    </row>
    <row r="68" spans="1:9" s="213" customFormat="1" ht="15" customHeight="1">
      <c r="A68" s="214">
        <v>1</v>
      </c>
      <c r="B68" s="215"/>
      <c r="C68" s="214"/>
      <c r="D68" s="215"/>
      <c r="E68" s="215"/>
      <c r="F68" s="216"/>
      <c r="G68" s="217"/>
      <c r="H68" s="217"/>
      <c r="I68" s="218"/>
    </row>
    <row r="69" spans="1:9" s="213" customFormat="1" ht="15" customHeight="1">
      <c r="A69" s="219">
        <v>0</v>
      </c>
      <c r="B69" s="220" t="s">
        <v>1179</v>
      </c>
      <c r="C69" s="221" t="s">
        <v>1180</v>
      </c>
      <c r="D69" s="220" t="s">
        <v>1181</v>
      </c>
      <c r="E69" s="220" t="s">
        <v>1181</v>
      </c>
      <c r="F69" s="222" t="s">
        <v>1182</v>
      </c>
      <c r="G69" s="223"/>
      <c r="H69" s="223"/>
      <c r="I69" s="224"/>
    </row>
    <row r="70" spans="1:9">
      <c r="A70" s="225" t="s">
        <v>1183</v>
      </c>
      <c r="B70" s="226" t="s">
        <v>1184</v>
      </c>
      <c r="C70" s="226" t="s">
        <v>1185</v>
      </c>
      <c r="D70" s="226" t="s">
        <v>1186</v>
      </c>
      <c r="E70" s="226" t="s">
        <v>1187</v>
      </c>
      <c r="F70" s="227" t="s">
        <v>1188</v>
      </c>
      <c r="G70" s="228"/>
      <c r="H70" s="228"/>
      <c r="I70" s="229"/>
    </row>
    <row r="71" spans="1:9" ht="24" customHeight="1">
      <c r="A71" s="230"/>
      <c r="B71" s="230"/>
      <c r="C71" s="230"/>
      <c r="D71" s="230"/>
      <c r="E71" s="230"/>
      <c r="F71" s="230"/>
      <c r="G71" s="230"/>
      <c r="H71" s="230"/>
      <c r="I71" s="230"/>
    </row>
  </sheetData>
  <dataConsolidate/>
  <mergeCells count="2">
    <mergeCell ref="A8:I8"/>
    <mergeCell ref="F42:I42"/>
  </mergeCells>
  <pageMargins left="0.69093749999999998" right="0.55125000000000002" top="0.97968750000000004" bottom="0.78740157480314965" header="0.59055118110236227" footer="0.59055118110236227"/>
  <pageSetup paperSize="9" scale="99" orientation="portrait" r:id="rId1"/>
  <headerFooter>
    <oddHeader>&amp;L&amp;"Times New Roman CE,Obyčejné"&amp;6PRJ1810275
&amp;R&amp;"Times New Roman,Obyčejné"&amp;6&amp;G</oddHeader>
    <oddFooter>&amp;L&amp;"Times New Roman CE,Obyčejné"&amp;6&amp;F</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6"/>
  <sheetViews>
    <sheetView showGridLines="0" workbookViewId="0">
      <pane ySplit="1" topLeftCell="A8" activePane="bottomLeft" state="frozen"/>
      <selection pane="bottomLeft" activeCell="AN53" sqref="AN53:AP53"/>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2" t="s">
        <v>0</v>
      </c>
      <c r="B1" s="13"/>
      <c r="C1" s="13"/>
      <c r="D1" s="14" t="s">
        <v>1</v>
      </c>
      <c r="E1" s="13"/>
      <c r="F1" s="13"/>
      <c r="G1" s="13"/>
      <c r="H1" s="13"/>
      <c r="I1" s="13"/>
      <c r="J1" s="13"/>
      <c r="K1" s="15" t="s">
        <v>2</v>
      </c>
      <c r="L1" s="15"/>
      <c r="M1" s="15"/>
      <c r="N1" s="15"/>
      <c r="O1" s="15"/>
      <c r="P1" s="15"/>
      <c r="Q1" s="15"/>
      <c r="R1" s="15"/>
      <c r="S1" s="15"/>
      <c r="T1" s="13"/>
      <c r="U1" s="13"/>
      <c r="V1" s="13"/>
      <c r="W1" s="15" t="s">
        <v>3</v>
      </c>
      <c r="X1" s="15"/>
      <c r="Y1" s="15"/>
      <c r="Z1" s="15"/>
      <c r="AA1" s="15"/>
      <c r="AB1" s="15"/>
      <c r="AC1" s="15"/>
      <c r="AD1" s="15"/>
      <c r="AE1" s="15"/>
      <c r="AF1" s="15"/>
      <c r="AG1" s="15"/>
      <c r="AH1" s="15"/>
      <c r="AI1" s="16"/>
      <c r="AJ1" s="17"/>
      <c r="AK1" s="17"/>
      <c r="AL1" s="17"/>
      <c r="AM1" s="17"/>
      <c r="AN1" s="17"/>
      <c r="AO1" s="17"/>
      <c r="AP1" s="17"/>
      <c r="AQ1" s="17"/>
      <c r="AR1" s="17"/>
      <c r="AS1" s="17"/>
      <c r="AT1" s="17"/>
      <c r="AU1" s="17"/>
      <c r="AV1" s="17"/>
      <c r="AW1" s="17"/>
      <c r="AX1" s="17"/>
      <c r="AY1" s="17"/>
      <c r="AZ1" s="17"/>
      <c r="BA1" s="18" t="s">
        <v>4</v>
      </c>
      <c r="BB1" s="18" t="s">
        <v>5</v>
      </c>
      <c r="BC1" s="17"/>
      <c r="BD1" s="17"/>
      <c r="BE1" s="17"/>
      <c r="BF1" s="17"/>
      <c r="BG1" s="17"/>
      <c r="BH1" s="17"/>
      <c r="BI1" s="17"/>
      <c r="BJ1" s="17"/>
      <c r="BK1" s="17"/>
      <c r="BL1" s="17"/>
      <c r="BM1" s="17"/>
      <c r="BN1" s="17"/>
      <c r="BO1" s="17"/>
      <c r="BP1" s="17"/>
      <c r="BQ1" s="17"/>
      <c r="BR1" s="17"/>
      <c r="BT1" s="19" t="s">
        <v>6</v>
      </c>
      <c r="BU1" s="19" t="s">
        <v>6</v>
      </c>
      <c r="BV1" s="19" t="s">
        <v>7</v>
      </c>
    </row>
    <row r="2" spans="1:74" ht="36.950000000000003" customHeight="1">
      <c r="AR2" s="272" t="s">
        <v>8</v>
      </c>
      <c r="AS2" s="273"/>
      <c r="AT2" s="273"/>
      <c r="AU2" s="273"/>
      <c r="AV2" s="273"/>
      <c r="AW2" s="273"/>
      <c r="AX2" s="273"/>
      <c r="AY2" s="273"/>
      <c r="AZ2" s="273"/>
      <c r="BA2" s="273"/>
      <c r="BB2" s="273"/>
      <c r="BC2" s="273"/>
      <c r="BD2" s="273"/>
      <c r="BE2" s="273"/>
      <c r="BS2" s="20" t="s">
        <v>9</v>
      </c>
      <c r="BT2" s="20" t="s">
        <v>10</v>
      </c>
    </row>
    <row r="3" spans="1:74" ht="6.95"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3"/>
      <c r="BS3" s="20" t="s">
        <v>9</v>
      </c>
      <c r="BT3" s="20" t="s">
        <v>11</v>
      </c>
    </row>
    <row r="4" spans="1:74" ht="36.950000000000003" customHeight="1">
      <c r="B4" s="24"/>
      <c r="C4" s="25"/>
      <c r="D4" s="26" t="s">
        <v>12</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7"/>
      <c r="AS4" s="28" t="s">
        <v>13</v>
      </c>
      <c r="BE4" s="29" t="s">
        <v>14</v>
      </c>
      <c r="BS4" s="20" t="s">
        <v>15</v>
      </c>
    </row>
    <row r="5" spans="1:74" ht="14.45" customHeight="1">
      <c r="B5" s="24"/>
      <c r="C5" s="25"/>
      <c r="D5" s="30" t="s">
        <v>16</v>
      </c>
      <c r="E5" s="25"/>
      <c r="F5" s="25"/>
      <c r="G5" s="25"/>
      <c r="H5" s="25"/>
      <c r="I5" s="25"/>
      <c r="J5" s="25"/>
      <c r="K5" s="274" t="s">
        <v>17</v>
      </c>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5"/>
      <c r="AQ5" s="27"/>
      <c r="BE5" s="264" t="s">
        <v>18</v>
      </c>
      <c r="BS5" s="20" t="s">
        <v>9</v>
      </c>
    </row>
    <row r="6" spans="1:74" ht="36.950000000000003" customHeight="1">
      <c r="B6" s="24"/>
      <c r="C6" s="25"/>
      <c r="D6" s="32" t="s">
        <v>19</v>
      </c>
      <c r="E6" s="25"/>
      <c r="F6" s="25"/>
      <c r="G6" s="25"/>
      <c r="H6" s="25"/>
      <c r="I6" s="25"/>
      <c r="J6" s="25"/>
      <c r="K6" s="295" t="s">
        <v>20</v>
      </c>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c r="AP6" s="25"/>
      <c r="AQ6" s="27"/>
      <c r="BE6" s="265"/>
      <c r="BS6" s="20" t="s">
        <v>9</v>
      </c>
    </row>
    <row r="7" spans="1:74" ht="14.45" customHeight="1">
      <c r="B7" s="24"/>
      <c r="C7" s="25"/>
      <c r="D7" s="33" t="s">
        <v>21</v>
      </c>
      <c r="E7" s="25"/>
      <c r="F7" s="25"/>
      <c r="G7" s="25"/>
      <c r="H7" s="25"/>
      <c r="I7" s="25"/>
      <c r="J7" s="25"/>
      <c r="K7" s="31" t="s">
        <v>5</v>
      </c>
      <c r="L7" s="25"/>
      <c r="M7" s="25"/>
      <c r="N7" s="25"/>
      <c r="O7" s="25"/>
      <c r="P7" s="25"/>
      <c r="Q7" s="25"/>
      <c r="R7" s="25"/>
      <c r="S7" s="25"/>
      <c r="T7" s="25"/>
      <c r="U7" s="25"/>
      <c r="V7" s="25"/>
      <c r="W7" s="25"/>
      <c r="X7" s="25"/>
      <c r="Y7" s="25"/>
      <c r="Z7" s="25"/>
      <c r="AA7" s="25"/>
      <c r="AB7" s="25"/>
      <c r="AC7" s="25"/>
      <c r="AD7" s="25"/>
      <c r="AE7" s="25"/>
      <c r="AF7" s="25"/>
      <c r="AG7" s="25"/>
      <c r="AH7" s="25"/>
      <c r="AI7" s="25"/>
      <c r="AJ7" s="25"/>
      <c r="AK7" s="33" t="s">
        <v>22</v>
      </c>
      <c r="AL7" s="25"/>
      <c r="AM7" s="25"/>
      <c r="AN7" s="31" t="s">
        <v>5</v>
      </c>
      <c r="AO7" s="25"/>
      <c r="AP7" s="25"/>
      <c r="AQ7" s="27"/>
      <c r="BE7" s="265"/>
      <c r="BS7" s="20" t="s">
        <v>9</v>
      </c>
    </row>
    <row r="8" spans="1:74" ht="14.45" customHeight="1">
      <c r="B8" s="24"/>
      <c r="C8" s="25"/>
      <c r="D8" s="33" t="s">
        <v>23</v>
      </c>
      <c r="E8" s="25"/>
      <c r="F8" s="25"/>
      <c r="G8" s="25"/>
      <c r="H8" s="25"/>
      <c r="I8" s="25"/>
      <c r="J8" s="25"/>
      <c r="K8" s="31" t="s">
        <v>24</v>
      </c>
      <c r="L8" s="25"/>
      <c r="M8" s="25"/>
      <c r="N8" s="25"/>
      <c r="O8" s="25"/>
      <c r="P8" s="25"/>
      <c r="Q8" s="25"/>
      <c r="R8" s="25"/>
      <c r="S8" s="25"/>
      <c r="T8" s="25"/>
      <c r="U8" s="25"/>
      <c r="V8" s="25"/>
      <c r="W8" s="25"/>
      <c r="X8" s="25"/>
      <c r="Y8" s="25"/>
      <c r="Z8" s="25"/>
      <c r="AA8" s="25"/>
      <c r="AB8" s="25"/>
      <c r="AC8" s="25"/>
      <c r="AD8" s="25"/>
      <c r="AE8" s="25"/>
      <c r="AF8" s="25"/>
      <c r="AG8" s="25"/>
      <c r="AH8" s="25"/>
      <c r="AI8" s="25"/>
      <c r="AJ8" s="25"/>
      <c r="AK8" s="33" t="s">
        <v>25</v>
      </c>
      <c r="AL8" s="25"/>
      <c r="AM8" s="25"/>
      <c r="AN8" s="34" t="s">
        <v>26</v>
      </c>
      <c r="AO8" s="25"/>
      <c r="AP8" s="25"/>
      <c r="AQ8" s="27"/>
      <c r="BE8" s="265"/>
      <c r="BS8" s="20" t="s">
        <v>9</v>
      </c>
    </row>
    <row r="9" spans="1:74" ht="14.45"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c r="BE9" s="265"/>
      <c r="BS9" s="20" t="s">
        <v>9</v>
      </c>
    </row>
    <row r="10" spans="1:74" ht="14.45" customHeight="1">
      <c r="B10" s="24"/>
      <c r="C10" s="25"/>
      <c r="D10" s="33" t="s">
        <v>27</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3" t="s">
        <v>28</v>
      </c>
      <c r="AL10" s="25"/>
      <c r="AM10" s="25"/>
      <c r="AN10" s="31" t="s">
        <v>5</v>
      </c>
      <c r="AO10" s="25"/>
      <c r="AP10" s="25"/>
      <c r="AQ10" s="27"/>
      <c r="BE10" s="265"/>
      <c r="BS10" s="20" t="s">
        <v>9</v>
      </c>
    </row>
    <row r="11" spans="1:74" ht="18.399999999999999" customHeight="1">
      <c r="B11" s="24"/>
      <c r="C11" s="25"/>
      <c r="D11" s="25"/>
      <c r="E11" s="31"/>
      <c r="F11" s="25"/>
      <c r="G11" s="25"/>
      <c r="H11" s="25"/>
      <c r="I11" s="25"/>
      <c r="J11" s="25"/>
      <c r="K11" s="25" t="s">
        <v>1280</v>
      </c>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3" t="s">
        <v>29</v>
      </c>
      <c r="AL11" s="25"/>
      <c r="AM11" s="25"/>
      <c r="AN11" s="31" t="s">
        <v>5</v>
      </c>
      <c r="AO11" s="25"/>
      <c r="AP11" s="25"/>
      <c r="AQ11" s="27"/>
      <c r="BE11" s="265"/>
      <c r="BS11" s="20" t="s">
        <v>9</v>
      </c>
    </row>
    <row r="12" spans="1:74" ht="6.95"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7"/>
      <c r="BE12" s="265"/>
      <c r="BS12" s="20" t="s">
        <v>9</v>
      </c>
    </row>
    <row r="13" spans="1:74" ht="14.45" customHeight="1">
      <c r="B13" s="24"/>
      <c r="C13" s="25"/>
      <c r="D13" s="33" t="s">
        <v>30</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3" t="s">
        <v>28</v>
      </c>
      <c r="AL13" s="25"/>
      <c r="AM13" s="25"/>
      <c r="AN13" s="35"/>
      <c r="AO13" s="25"/>
      <c r="AP13" s="25"/>
      <c r="AQ13" s="27"/>
      <c r="BE13" s="265"/>
      <c r="BS13" s="20" t="s">
        <v>9</v>
      </c>
    </row>
    <row r="14" spans="1:74" ht="15">
      <c r="B14" s="24"/>
      <c r="C14" s="25"/>
      <c r="D14" s="25"/>
      <c r="E14" s="277"/>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33" t="s">
        <v>29</v>
      </c>
      <c r="AL14" s="25"/>
      <c r="AM14" s="25"/>
      <c r="AN14" s="35"/>
      <c r="AO14" s="25"/>
      <c r="AP14" s="25"/>
      <c r="AQ14" s="27"/>
      <c r="BE14" s="265"/>
      <c r="BS14" s="20" t="s">
        <v>9</v>
      </c>
    </row>
    <row r="15" spans="1:74" ht="6.95"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7"/>
      <c r="BE15" s="265"/>
      <c r="BS15" s="20" t="s">
        <v>6</v>
      </c>
    </row>
    <row r="16" spans="1:74" ht="14.45" customHeight="1">
      <c r="B16" s="24"/>
      <c r="C16" s="25"/>
      <c r="D16" s="33" t="s">
        <v>31</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3" t="s">
        <v>28</v>
      </c>
      <c r="AL16" s="25"/>
      <c r="AM16" s="25"/>
      <c r="AN16" s="31" t="s">
        <v>5</v>
      </c>
      <c r="AO16" s="25"/>
      <c r="AP16" s="25"/>
      <c r="AQ16" s="27"/>
      <c r="BE16" s="265"/>
      <c r="BS16" s="20" t="s">
        <v>6</v>
      </c>
    </row>
    <row r="17" spans="2:71" ht="18.399999999999999" customHeight="1">
      <c r="B17" s="24"/>
      <c r="C17" s="25"/>
      <c r="D17" s="25"/>
      <c r="E17" s="31" t="s">
        <v>32</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3" t="s">
        <v>29</v>
      </c>
      <c r="AL17" s="25"/>
      <c r="AM17" s="25"/>
      <c r="AN17" s="31" t="s">
        <v>5</v>
      </c>
      <c r="AO17" s="25"/>
      <c r="AP17" s="25"/>
      <c r="AQ17" s="27"/>
      <c r="BE17" s="265"/>
      <c r="BS17" s="20" t="s">
        <v>33</v>
      </c>
    </row>
    <row r="18" spans="2:71" ht="6.95"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7"/>
      <c r="BE18" s="265"/>
      <c r="BS18" s="20" t="s">
        <v>9</v>
      </c>
    </row>
    <row r="19" spans="2:71" ht="14.45" customHeight="1">
      <c r="B19" s="24"/>
      <c r="C19" s="25"/>
      <c r="D19" s="33" t="s">
        <v>34</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7"/>
      <c r="BE19" s="265"/>
      <c r="BS19" s="20" t="s">
        <v>9</v>
      </c>
    </row>
    <row r="20" spans="2:71" ht="57" customHeight="1">
      <c r="B20" s="24"/>
      <c r="C20" s="25"/>
      <c r="D20" s="25"/>
      <c r="E20" s="279" t="s">
        <v>35</v>
      </c>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5"/>
      <c r="AP20" s="25"/>
      <c r="AQ20" s="27"/>
      <c r="BE20" s="265"/>
      <c r="BS20" s="20" t="s">
        <v>6</v>
      </c>
    </row>
    <row r="21" spans="2:71" ht="6.95"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7"/>
      <c r="BE21" s="265"/>
    </row>
    <row r="22" spans="2:71" ht="6.95" customHeight="1">
      <c r="B22" s="24"/>
      <c r="C22" s="25"/>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25"/>
      <c r="AQ22" s="27"/>
      <c r="BE22" s="265"/>
    </row>
    <row r="23" spans="2:71" s="1" customFormat="1" ht="25.9" customHeight="1">
      <c r="B23" s="37"/>
      <c r="C23" s="38"/>
      <c r="D23" s="39" t="s">
        <v>36</v>
      </c>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280"/>
      <c r="AL23" s="281"/>
      <c r="AM23" s="281"/>
      <c r="AN23" s="281"/>
      <c r="AO23" s="281"/>
      <c r="AP23" s="38"/>
      <c r="AQ23" s="41"/>
      <c r="BE23" s="265"/>
    </row>
    <row r="24" spans="2:71" s="1" customFormat="1" ht="6.95" customHeight="1">
      <c r="B24" s="37"/>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c r="AL24" s="38"/>
      <c r="AM24" s="38"/>
      <c r="AN24" s="38"/>
      <c r="AO24" s="38"/>
      <c r="AP24" s="38"/>
      <c r="AQ24" s="41"/>
      <c r="BE24" s="265"/>
    </row>
    <row r="25" spans="2:71" s="1" customFormat="1">
      <c r="B25" s="37"/>
      <c r="C25" s="38"/>
      <c r="D25" s="38"/>
      <c r="E25" s="38"/>
      <c r="F25" s="38"/>
      <c r="G25" s="38"/>
      <c r="H25" s="38"/>
      <c r="I25" s="38"/>
      <c r="J25" s="38"/>
      <c r="K25" s="38"/>
      <c r="L25" s="282" t="s">
        <v>37</v>
      </c>
      <c r="M25" s="282"/>
      <c r="N25" s="282"/>
      <c r="O25" s="282"/>
      <c r="P25" s="38"/>
      <c r="Q25" s="38"/>
      <c r="R25" s="38"/>
      <c r="S25" s="38"/>
      <c r="T25" s="38"/>
      <c r="U25" s="38"/>
      <c r="V25" s="38"/>
      <c r="W25" s="282" t="s">
        <v>38</v>
      </c>
      <c r="X25" s="282"/>
      <c r="Y25" s="282"/>
      <c r="Z25" s="282"/>
      <c r="AA25" s="282"/>
      <c r="AB25" s="282"/>
      <c r="AC25" s="282"/>
      <c r="AD25" s="282"/>
      <c r="AE25" s="282"/>
      <c r="AF25" s="38"/>
      <c r="AG25" s="38"/>
      <c r="AH25" s="38"/>
      <c r="AI25" s="38"/>
      <c r="AJ25" s="38"/>
      <c r="AK25" s="282" t="s">
        <v>39</v>
      </c>
      <c r="AL25" s="282"/>
      <c r="AM25" s="282"/>
      <c r="AN25" s="282"/>
      <c r="AO25" s="282"/>
      <c r="AP25" s="38"/>
      <c r="AQ25" s="41"/>
      <c r="BE25" s="265"/>
    </row>
    <row r="26" spans="2:71" s="2" customFormat="1" ht="14.45" customHeight="1">
      <c r="B26" s="42"/>
      <c r="C26" s="43"/>
      <c r="D26" s="44" t="s">
        <v>40</v>
      </c>
      <c r="E26" s="43"/>
      <c r="F26" s="44" t="s">
        <v>41</v>
      </c>
      <c r="G26" s="43"/>
      <c r="H26" s="43"/>
      <c r="I26" s="43"/>
      <c r="J26" s="43"/>
      <c r="K26" s="43"/>
      <c r="L26" s="276">
        <v>0.21</v>
      </c>
      <c r="M26" s="267"/>
      <c r="N26" s="267"/>
      <c r="O26" s="267"/>
      <c r="P26" s="43"/>
      <c r="Q26" s="43"/>
      <c r="R26" s="43"/>
      <c r="S26" s="43"/>
      <c r="T26" s="43"/>
      <c r="U26" s="43"/>
      <c r="V26" s="43"/>
      <c r="W26" s="266"/>
      <c r="X26" s="267"/>
      <c r="Y26" s="267"/>
      <c r="Z26" s="267"/>
      <c r="AA26" s="267"/>
      <c r="AB26" s="267"/>
      <c r="AC26" s="267"/>
      <c r="AD26" s="267"/>
      <c r="AE26" s="267"/>
      <c r="AF26" s="43"/>
      <c r="AG26" s="43"/>
      <c r="AH26" s="43"/>
      <c r="AI26" s="43"/>
      <c r="AJ26" s="43"/>
      <c r="AK26" s="266"/>
      <c r="AL26" s="267"/>
      <c r="AM26" s="267"/>
      <c r="AN26" s="267"/>
      <c r="AO26" s="267"/>
      <c r="AP26" s="43"/>
      <c r="AQ26" s="45"/>
      <c r="BE26" s="265"/>
    </row>
    <row r="27" spans="2:71" s="2" customFormat="1" ht="14.45" customHeight="1">
      <c r="B27" s="42"/>
      <c r="C27" s="43"/>
      <c r="D27" s="43"/>
      <c r="E27" s="43"/>
      <c r="F27" s="44" t="s">
        <v>42</v>
      </c>
      <c r="G27" s="43"/>
      <c r="H27" s="43"/>
      <c r="I27" s="43"/>
      <c r="J27" s="43"/>
      <c r="K27" s="43"/>
      <c r="L27" s="276">
        <v>0.15</v>
      </c>
      <c r="M27" s="267"/>
      <c r="N27" s="267"/>
      <c r="O27" s="267"/>
      <c r="P27" s="43"/>
      <c r="Q27" s="43"/>
      <c r="R27" s="43"/>
      <c r="S27" s="43"/>
      <c r="T27" s="43"/>
      <c r="U27" s="43"/>
      <c r="V27" s="43"/>
      <c r="W27" s="266"/>
      <c r="X27" s="267"/>
      <c r="Y27" s="267"/>
      <c r="Z27" s="267"/>
      <c r="AA27" s="267"/>
      <c r="AB27" s="267"/>
      <c r="AC27" s="267"/>
      <c r="AD27" s="267"/>
      <c r="AE27" s="267"/>
      <c r="AF27" s="43"/>
      <c r="AG27" s="43"/>
      <c r="AH27" s="43"/>
      <c r="AI27" s="43"/>
      <c r="AJ27" s="43"/>
      <c r="AK27" s="266"/>
      <c r="AL27" s="267"/>
      <c r="AM27" s="267"/>
      <c r="AN27" s="267"/>
      <c r="AO27" s="267"/>
      <c r="AP27" s="43"/>
      <c r="AQ27" s="45"/>
      <c r="BE27" s="265"/>
    </row>
    <row r="28" spans="2:71" s="2" customFormat="1" ht="14.45" hidden="1" customHeight="1">
      <c r="B28" s="42"/>
      <c r="C28" s="43"/>
      <c r="D28" s="43"/>
      <c r="E28" s="43"/>
      <c r="F28" s="44" t="s">
        <v>43</v>
      </c>
      <c r="G28" s="43"/>
      <c r="H28" s="43"/>
      <c r="I28" s="43"/>
      <c r="J28" s="43"/>
      <c r="K28" s="43"/>
      <c r="L28" s="276">
        <v>0.21</v>
      </c>
      <c r="M28" s="267"/>
      <c r="N28" s="267"/>
      <c r="O28" s="267"/>
      <c r="P28" s="43"/>
      <c r="Q28" s="43"/>
      <c r="R28" s="43"/>
      <c r="S28" s="43"/>
      <c r="T28" s="43"/>
      <c r="U28" s="43"/>
      <c r="V28" s="43"/>
      <c r="W28" s="266" t="e">
        <f>ROUND(BB51,2)</f>
        <v>#REF!</v>
      </c>
      <c r="X28" s="267"/>
      <c r="Y28" s="267"/>
      <c r="Z28" s="267"/>
      <c r="AA28" s="267"/>
      <c r="AB28" s="267"/>
      <c r="AC28" s="267"/>
      <c r="AD28" s="267"/>
      <c r="AE28" s="267"/>
      <c r="AF28" s="43"/>
      <c r="AG28" s="43"/>
      <c r="AH28" s="43"/>
      <c r="AI28" s="43"/>
      <c r="AJ28" s="43"/>
      <c r="AK28" s="266">
        <v>0</v>
      </c>
      <c r="AL28" s="267"/>
      <c r="AM28" s="267"/>
      <c r="AN28" s="267"/>
      <c r="AO28" s="267"/>
      <c r="AP28" s="43"/>
      <c r="AQ28" s="45"/>
      <c r="BE28" s="265"/>
    </row>
    <row r="29" spans="2:71" s="2" customFormat="1" ht="14.45" hidden="1" customHeight="1">
      <c r="B29" s="42"/>
      <c r="C29" s="43"/>
      <c r="D29" s="43"/>
      <c r="E29" s="43"/>
      <c r="F29" s="44" t="s">
        <v>44</v>
      </c>
      <c r="G29" s="43"/>
      <c r="H29" s="43"/>
      <c r="I29" s="43"/>
      <c r="J29" s="43"/>
      <c r="K29" s="43"/>
      <c r="L29" s="276">
        <v>0.15</v>
      </c>
      <c r="M29" s="267"/>
      <c r="N29" s="267"/>
      <c r="O29" s="267"/>
      <c r="P29" s="43"/>
      <c r="Q29" s="43"/>
      <c r="R29" s="43"/>
      <c r="S29" s="43"/>
      <c r="T29" s="43"/>
      <c r="U29" s="43"/>
      <c r="V29" s="43"/>
      <c r="W29" s="266" t="e">
        <f>ROUND(BC51,2)</f>
        <v>#REF!</v>
      </c>
      <c r="X29" s="267"/>
      <c r="Y29" s="267"/>
      <c r="Z29" s="267"/>
      <c r="AA29" s="267"/>
      <c r="AB29" s="267"/>
      <c r="AC29" s="267"/>
      <c r="AD29" s="267"/>
      <c r="AE29" s="267"/>
      <c r="AF29" s="43"/>
      <c r="AG29" s="43"/>
      <c r="AH29" s="43"/>
      <c r="AI29" s="43"/>
      <c r="AJ29" s="43"/>
      <c r="AK29" s="266">
        <v>0</v>
      </c>
      <c r="AL29" s="267"/>
      <c r="AM29" s="267"/>
      <c r="AN29" s="267"/>
      <c r="AO29" s="267"/>
      <c r="AP29" s="43"/>
      <c r="AQ29" s="45"/>
      <c r="BE29" s="265"/>
    </row>
    <row r="30" spans="2:71" s="2" customFormat="1" ht="14.45" hidden="1" customHeight="1">
      <c r="B30" s="42"/>
      <c r="C30" s="43"/>
      <c r="D30" s="43"/>
      <c r="E30" s="43"/>
      <c r="F30" s="44" t="s">
        <v>45</v>
      </c>
      <c r="G30" s="43"/>
      <c r="H30" s="43"/>
      <c r="I30" s="43"/>
      <c r="J30" s="43"/>
      <c r="K30" s="43"/>
      <c r="L30" s="276">
        <v>0</v>
      </c>
      <c r="M30" s="267"/>
      <c r="N30" s="267"/>
      <c r="O30" s="267"/>
      <c r="P30" s="43"/>
      <c r="Q30" s="43"/>
      <c r="R30" s="43"/>
      <c r="S30" s="43"/>
      <c r="T30" s="43"/>
      <c r="U30" s="43"/>
      <c r="V30" s="43"/>
      <c r="W30" s="266" t="e">
        <f>ROUND(BD51,2)</f>
        <v>#REF!</v>
      </c>
      <c r="X30" s="267"/>
      <c r="Y30" s="267"/>
      <c r="Z30" s="267"/>
      <c r="AA30" s="267"/>
      <c r="AB30" s="267"/>
      <c r="AC30" s="267"/>
      <c r="AD30" s="267"/>
      <c r="AE30" s="267"/>
      <c r="AF30" s="43"/>
      <c r="AG30" s="43"/>
      <c r="AH30" s="43"/>
      <c r="AI30" s="43"/>
      <c r="AJ30" s="43"/>
      <c r="AK30" s="266">
        <v>0</v>
      </c>
      <c r="AL30" s="267"/>
      <c r="AM30" s="267"/>
      <c r="AN30" s="267"/>
      <c r="AO30" s="267"/>
      <c r="AP30" s="43"/>
      <c r="AQ30" s="45"/>
      <c r="BE30" s="265"/>
    </row>
    <row r="31" spans="2:71" s="1" customFormat="1" ht="6.95" customHeight="1">
      <c r="B31" s="37"/>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41"/>
      <c r="BE31" s="265"/>
    </row>
    <row r="32" spans="2:71" s="1" customFormat="1" ht="25.9" customHeight="1">
      <c r="B32" s="37"/>
      <c r="C32" s="46"/>
      <c r="D32" s="47" t="s">
        <v>46</v>
      </c>
      <c r="E32" s="48"/>
      <c r="F32" s="48"/>
      <c r="G32" s="48"/>
      <c r="H32" s="48"/>
      <c r="I32" s="48"/>
      <c r="J32" s="48"/>
      <c r="K32" s="48"/>
      <c r="L32" s="48"/>
      <c r="M32" s="48"/>
      <c r="N32" s="48"/>
      <c r="O32" s="48"/>
      <c r="P32" s="48"/>
      <c r="Q32" s="48"/>
      <c r="R32" s="48"/>
      <c r="S32" s="48"/>
      <c r="T32" s="49" t="s">
        <v>47</v>
      </c>
      <c r="U32" s="48"/>
      <c r="V32" s="48"/>
      <c r="W32" s="48"/>
      <c r="X32" s="268" t="s">
        <v>48</v>
      </c>
      <c r="Y32" s="269"/>
      <c r="Z32" s="269"/>
      <c r="AA32" s="269"/>
      <c r="AB32" s="269"/>
      <c r="AC32" s="48"/>
      <c r="AD32" s="48"/>
      <c r="AE32" s="48"/>
      <c r="AF32" s="48"/>
      <c r="AG32" s="48"/>
      <c r="AH32" s="48"/>
      <c r="AI32" s="48"/>
      <c r="AJ32" s="48"/>
      <c r="AK32" s="270">
        <f>SUM(AK23:AK30)</f>
        <v>0</v>
      </c>
      <c r="AL32" s="269"/>
      <c r="AM32" s="269"/>
      <c r="AN32" s="269"/>
      <c r="AO32" s="271"/>
      <c r="AP32" s="46"/>
      <c r="AQ32" s="50"/>
      <c r="BE32" s="265"/>
    </row>
    <row r="33" spans="2:56" s="1" customFormat="1" ht="6.95" customHeight="1">
      <c r="B33" s="37"/>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41"/>
    </row>
    <row r="34" spans="2:56" s="1" customFormat="1" ht="6.95" customHeight="1">
      <c r="B34" s="51"/>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3"/>
    </row>
    <row r="38" spans="2:56" s="1" customFormat="1" ht="6.95" customHeight="1">
      <c r="B38" s="54"/>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37"/>
    </row>
    <row r="39" spans="2:56" s="1" customFormat="1" ht="36.950000000000003" customHeight="1">
      <c r="B39" s="37"/>
      <c r="C39" s="56" t="s">
        <v>49</v>
      </c>
      <c r="AR39" s="37"/>
    </row>
    <row r="40" spans="2:56" s="1" customFormat="1" ht="6.95" customHeight="1">
      <c r="B40" s="37"/>
      <c r="AR40" s="37"/>
    </row>
    <row r="41" spans="2:56" s="3" customFormat="1" ht="14.45" customHeight="1">
      <c r="B41" s="57"/>
      <c r="C41" s="58" t="s">
        <v>16</v>
      </c>
      <c r="L41" s="3" t="str">
        <f>K5</f>
        <v>1101806</v>
      </c>
      <c r="AR41" s="57"/>
    </row>
    <row r="42" spans="2:56" s="4" customFormat="1" ht="36.950000000000003" customHeight="1">
      <c r="B42" s="59"/>
      <c r="C42" s="60" t="s">
        <v>19</v>
      </c>
      <c r="L42" s="297" t="str">
        <f>K6</f>
        <v>ČEPRO Potěhy - slaboproudé instalace</v>
      </c>
      <c r="M42" s="298"/>
      <c r="N42" s="298"/>
      <c r="O42" s="298"/>
      <c r="P42" s="298"/>
      <c r="Q42" s="298"/>
      <c r="R42" s="298"/>
      <c r="S42" s="298"/>
      <c r="T42" s="298"/>
      <c r="U42" s="298"/>
      <c r="V42" s="298"/>
      <c r="W42" s="298"/>
      <c r="X42" s="298"/>
      <c r="Y42" s="298"/>
      <c r="Z42" s="298"/>
      <c r="AA42" s="298"/>
      <c r="AB42" s="298"/>
      <c r="AC42" s="298"/>
      <c r="AD42" s="298"/>
      <c r="AE42" s="298"/>
      <c r="AF42" s="298"/>
      <c r="AG42" s="298"/>
      <c r="AH42" s="298"/>
      <c r="AI42" s="298"/>
      <c r="AJ42" s="298"/>
      <c r="AK42" s="298"/>
      <c r="AL42" s="298"/>
      <c r="AM42" s="298"/>
      <c r="AN42" s="298"/>
      <c r="AO42" s="298"/>
      <c r="AR42" s="59"/>
    </row>
    <row r="43" spans="2:56" s="1" customFormat="1" ht="6.95" customHeight="1">
      <c r="B43" s="37"/>
      <c r="AR43" s="37"/>
    </row>
    <row r="44" spans="2:56" s="1" customFormat="1" ht="15">
      <c r="B44" s="37"/>
      <c r="C44" s="58" t="s">
        <v>23</v>
      </c>
      <c r="L44" s="61" t="str">
        <f>IF(K8="","",K8)</f>
        <v>Potěhy</v>
      </c>
      <c r="AI44" s="58" t="s">
        <v>25</v>
      </c>
      <c r="AM44" s="299" t="str">
        <f>IF(AN8= "","",AN8)</f>
        <v>19. 12. 2018</v>
      </c>
      <c r="AN44" s="299"/>
      <c r="AR44" s="37"/>
    </row>
    <row r="45" spans="2:56" s="1" customFormat="1" ht="6.95" customHeight="1">
      <c r="B45" s="37"/>
      <c r="AR45" s="37"/>
    </row>
    <row r="46" spans="2:56" s="1" customFormat="1" ht="15">
      <c r="B46" s="37"/>
      <c r="C46" s="58" t="s">
        <v>27</v>
      </c>
      <c r="L46" s="3" t="str">
        <f>IF(E11= "","",E11)</f>
        <v/>
      </c>
      <c r="AI46" s="58" t="s">
        <v>31</v>
      </c>
      <c r="AM46" s="289" t="str">
        <f>IF(E17="","",E17)</f>
        <v>premise, s.r.o.</v>
      </c>
      <c r="AN46" s="289"/>
      <c r="AO46" s="289"/>
      <c r="AP46" s="289"/>
      <c r="AR46" s="37"/>
      <c r="AS46" s="283" t="s">
        <v>50</v>
      </c>
      <c r="AT46" s="284"/>
      <c r="AU46" s="63"/>
      <c r="AV46" s="63"/>
      <c r="AW46" s="63"/>
      <c r="AX46" s="63"/>
      <c r="AY46" s="63"/>
      <c r="AZ46" s="63"/>
      <c r="BA46" s="63"/>
      <c r="BB46" s="63"/>
      <c r="BC46" s="63"/>
      <c r="BD46" s="64"/>
    </row>
    <row r="47" spans="2:56" s="1" customFormat="1" ht="15">
      <c r="B47" s="37"/>
      <c r="C47" s="58" t="s">
        <v>30</v>
      </c>
      <c r="L47" s="3">
        <f>IF(E14= "Vyplň údaj","",E14)</f>
        <v>0</v>
      </c>
      <c r="AR47" s="37"/>
      <c r="AS47" s="285"/>
      <c r="AT47" s="286"/>
      <c r="AU47" s="38"/>
      <c r="AV47" s="38"/>
      <c r="AW47" s="38"/>
      <c r="AX47" s="38"/>
      <c r="AY47" s="38"/>
      <c r="AZ47" s="38"/>
      <c r="BA47" s="38"/>
      <c r="BB47" s="38"/>
      <c r="BC47" s="38"/>
      <c r="BD47" s="65"/>
    </row>
    <row r="48" spans="2:56" s="1" customFormat="1" ht="10.9" customHeight="1">
      <c r="B48" s="37"/>
      <c r="AR48" s="37"/>
      <c r="AS48" s="285"/>
      <c r="AT48" s="286"/>
      <c r="AU48" s="38"/>
      <c r="AV48" s="38"/>
      <c r="AW48" s="38"/>
      <c r="AX48" s="38"/>
      <c r="AY48" s="38"/>
      <c r="AZ48" s="38"/>
      <c r="BA48" s="38"/>
      <c r="BB48" s="38"/>
      <c r="BC48" s="38"/>
      <c r="BD48" s="65"/>
    </row>
    <row r="49" spans="1:91" s="1" customFormat="1" ht="29.25" customHeight="1">
      <c r="B49" s="37"/>
      <c r="C49" s="296" t="s">
        <v>51</v>
      </c>
      <c r="D49" s="291"/>
      <c r="E49" s="291"/>
      <c r="F49" s="291"/>
      <c r="G49" s="291"/>
      <c r="H49" s="66"/>
      <c r="I49" s="290" t="s">
        <v>52</v>
      </c>
      <c r="J49" s="291"/>
      <c r="K49" s="291"/>
      <c r="L49" s="291"/>
      <c r="M49" s="291"/>
      <c r="N49" s="291"/>
      <c r="O49" s="291"/>
      <c r="P49" s="291"/>
      <c r="Q49" s="291"/>
      <c r="R49" s="291"/>
      <c r="S49" s="291"/>
      <c r="T49" s="291"/>
      <c r="U49" s="291"/>
      <c r="V49" s="291"/>
      <c r="W49" s="291"/>
      <c r="X49" s="291"/>
      <c r="Y49" s="291"/>
      <c r="Z49" s="291"/>
      <c r="AA49" s="291"/>
      <c r="AB49" s="291"/>
      <c r="AC49" s="291"/>
      <c r="AD49" s="291"/>
      <c r="AE49" s="291"/>
      <c r="AF49" s="291"/>
      <c r="AG49" s="300" t="s">
        <v>53</v>
      </c>
      <c r="AH49" s="291"/>
      <c r="AI49" s="291"/>
      <c r="AJ49" s="291"/>
      <c r="AK49" s="291"/>
      <c r="AL49" s="291"/>
      <c r="AM49" s="291"/>
      <c r="AN49" s="290" t="s">
        <v>54</v>
      </c>
      <c r="AO49" s="291"/>
      <c r="AP49" s="291"/>
      <c r="AQ49" s="67" t="s">
        <v>55</v>
      </c>
      <c r="AR49" s="37"/>
      <c r="AS49" s="68" t="s">
        <v>56</v>
      </c>
      <c r="AT49" s="69" t="s">
        <v>57</v>
      </c>
      <c r="AU49" s="69" t="s">
        <v>58</v>
      </c>
      <c r="AV49" s="69" t="s">
        <v>59</v>
      </c>
      <c r="AW49" s="69" t="s">
        <v>60</v>
      </c>
      <c r="AX49" s="69" t="s">
        <v>61</v>
      </c>
      <c r="AY49" s="69" t="s">
        <v>62</v>
      </c>
      <c r="AZ49" s="69" t="s">
        <v>63</v>
      </c>
      <c r="BA49" s="69" t="s">
        <v>64</v>
      </c>
      <c r="BB49" s="69" t="s">
        <v>65</v>
      </c>
      <c r="BC49" s="69" t="s">
        <v>66</v>
      </c>
      <c r="BD49" s="70" t="s">
        <v>67</v>
      </c>
    </row>
    <row r="50" spans="1:91" s="1" customFormat="1" ht="10.9" customHeight="1">
      <c r="B50" s="37"/>
      <c r="AR50" s="37"/>
      <c r="AS50" s="71"/>
      <c r="AT50" s="63"/>
      <c r="AU50" s="63"/>
      <c r="AV50" s="63"/>
      <c r="AW50" s="63"/>
      <c r="AX50" s="63"/>
      <c r="AY50" s="63"/>
      <c r="AZ50" s="63"/>
      <c r="BA50" s="63"/>
      <c r="BB50" s="63"/>
      <c r="BC50" s="63"/>
      <c r="BD50" s="64"/>
    </row>
    <row r="51" spans="1:91" s="4" customFormat="1" ht="32.450000000000003" customHeight="1">
      <c r="B51" s="59"/>
      <c r="C51" s="72" t="s">
        <v>68</v>
      </c>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292"/>
      <c r="AH51" s="292"/>
      <c r="AI51" s="292"/>
      <c r="AJ51" s="292"/>
      <c r="AK51" s="292"/>
      <c r="AL51" s="292"/>
      <c r="AM51" s="292"/>
      <c r="AN51" s="293"/>
      <c r="AO51" s="293"/>
      <c r="AP51" s="293"/>
      <c r="AQ51" s="74" t="s">
        <v>5</v>
      </c>
      <c r="AR51" s="59"/>
      <c r="AS51" s="75">
        <f>ROUND(SUM(AS52:AS54),2)</f>
        <v>0</v>
      </c>
      <c r="AT51" s="76" t="e">
        <f>ROUND(SUM(AV51:AW51),2)</f>
        <v>#REF!</v>
      </c>
      <c r="AU51" s="77" t="e">
        <f>ROUND(SUM(AU52:AU54),5)</f>
        <v>#REF!</v>
      </c>
      <c r="AV51" s="76" t="e">
        <f>ROUND(AZ51*L26,2)</f>
        <v>#REF!</v>
      </c>
      <c r="AW51" s="76" t="e">
        <f>ROUND(BA51*L27,2)</f>
        <v>#REF!</v>
      </c>
      <c r="AX51" s="76" t="e">
        <f>ROUND(BB51*L26,2)</f>
        <v>#REF!</v>
      </c>
      <c r="AY51" s="76" t="e">
        <f>ROUND(BC51*L27,2)</f>
        <v>#REF!</v>
      </c>
      <c r="AZ51" s="76" t="e">
        <f>ROUND(SUM(AZ52:AZ54),2)</f>
        <v>#REF!</v>
      </c>
      <c r="BA51" s="76" t="e">
        <f>ROUND(SUM(BA52:BA54),2)</f>
        <v>#REF!</v>
      </c>
      <c r="BB51" s="76" t="e">
        <f>ROUND(SUM(BB52:BB54),2)</f>
        <v>#REF!</v>
      </c>
      <c r="BC51" s="76" t="e">
        <f>ROUND(SUM(BC52:BC54),2)</f>
        <v>#REF!</v>
      </c>
      <c r="BD51" s="78" t="e">
        <f>ROUND(SUM(BD52:BD54),2)</f>
        <v>#REF!</v>
      </c>
      <c r="BS51" s="60" t="s">
        <v>69</v>
      </c>
      <c r="BT51" s="60" t="s">
        <v>70</v>
      </c>
      <c r="BU51" s="79" t="s">
        <v>71</v>
      </c>
      <c r="BV51" s="60" t="s">
        <v>72</v>
      </c>
      <c r="BW51" s="60" t="s">
        <v>7</v>
      </c>
      <c r="BX51" s="60" t="s">
        <v>73</v>
      </c>
      <c r="CL51" s="60" t="s">
        <v>5</v>
      </c>
    </row>
    <row r="52" spans="1:91" s="5" customFormat="1" ht="31.5" customHeight="1">
      <c r="A52" s="80" t="s">
        <v>74</v>
      </c>
      <c r="B52" s="81"/>
      <c r="C52" s="82"/>
      <c r="D52" s="294"/>
      <c r="E52" s="294"/>
      <c r="F52" s="294"/>
      <c r="G52" s="294"/>
      <c r="H52" s="294"/>
      <c r="I52" s="83"/>
      <c r="J52" s="294"/>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287"/>
      <c r="AH52" s="288"/>
      <c r="AI52" s="288"/>
      <c r="AJ52" s="288"/>
      <c r="AK52" s="288"/>
      <c r="AL52" s="288"/>
      <c r="AM52" s="288"/>
      <c r="AN52" s="287"/>
      <c r="AO52" s="288"/>
      <c r="AP52" s="288"/>
      <c r="AQ52" s="84" t="s">
        <v>75</v>
      </c>
      <c r="AR52" s="81"/>
      <c r="AS52" s="85">
        <v>0</v>
      </c>
      <c r="AT52" s="86" t="e">
        <f>ROUND(SUM(AV52:AW52),2)</f>
        <v>#REF!</v>
      </c>
      <c r="AU52" s="87" t="e">
        <f>#REF!</f>
        <v>#REF!</v>
      </c>
      <c r="AV52" s="86" t="e">
        <f>#REF!</f>
        <v>#REF!</v>
      </c>
      <c r="AW52" s="86" t="e">
        <f>#REF!</f>
        <v>#REF!</v>
      </c>
      <c r="AX52" s="86" t="e">
        <f>#REF!</f>
        <v>#REF!</v>
      </c>
      <c r="AY52" s="86" t="e">
        <f>#REF!</f>
        <v>#REF!</v>
      </c>
      <c r="AZ52" s="86" t="e">
        <f>#REF!</f>
        <v>#REF!</v>
      </c>
      <c r="BA52" s="86" t="e">
        <f>#REF!</f>
        <v>#REF!</v>
      </c>
      <c r="BB52" s="86" t="e">
        <f>#REF!</f>
        <v>#REF!</v>
      </c>
      <c r="BC52" s="86" t="e">
        <f>#REF!</f>
        <v>#REF!</v>
      </c>
      <c r="BD52" s="88" t="e">
        <f>#REF!</f>
        <v>#REF!</v>
      </c>
      <c r="BT52" s="89" t="s">
        <v>76</v>
      </c>
      <c r="BV52" s="89" t="s">
        <v>72</v>
      </c>
      <c r="BW52" s="89" t="s">
        <v>77</v>
      </c>
      <c r="BX52" s="89" t="s">
        <v>7</v>
      </c>
      <c r="CL52" s="89" t="s">
        <v>5</v>
      </c>
      <c r="CM52" s="89" t="s">
        <v>78</v>
      </c>
    </row>
    <row r="53" spans="1:91" s="5" customFormat="1" ht="31.5" customHeight="1">
      <c r="A53" s="80" t="s">
        <v>74</v>
      </c>
      <c r="B53" s="81"/>
      <c r="C53" s="82"/>
      <c r="D53" s="294" t="s">
        <v>79</v>
      </c>
      <c r="E53" s="294"/>
      <c r="F53" s="294"/>
      <c r="G53" s="294"/>
      <c r="H53" s="294"/>
      <c r="I53" s="83"/>
      <c r="J53" s="294" t="s">
        <v>80</v>
      </c>
      <c r="K53" s="294"/>
      <c r="L53" s="294"/>
      <c r="M53" s="294"/>
      <c r="N53" s="294"/>
      <c r="O53" s="294"/>
      <c r="P53" s="294"/>
      <c r="Q53" s="294"/>
      <c r="R53" s="294"/>
      <c r="S53" s="294"/>
      <c r="T53" s="294"/>
      <c r="U53" s="294"/>
      <c r="V53" s="294"/>
      <c r="W53" s="294"/>
      <c r="X53" s="294"/>
      <c r="Y53" s="294"/>
      <c r="Z53" s="294"/>
      <c r="AA53" s="294"/>
      <c r="AB53" s="294"/>
      <c r="AC53" s="294"/>
      <c r="AD53" s="294"/>
      <c r="AE53" s="294"/>
      <c r="AF53" s="294"/>
      <c r="AG53" s="287">
        <f>'1101806_2 - ČEPRO Potěhy ...'!J27</f>
        <v>0</v>
      </c>
      <c r="AH53" s="288"/>
      <c r="AI53" s="288"/>
      <c r="AJ53" s="288"/>
      <c r="AK53" s="288"/>
      <c r="AL53" s="288"/>
      <c r="AM53" s="288"/>
      <c r="AN53" s="287">
        <f>SUM(AG53,AT53)</f>
        <v>0</v>
      </c>
      <c r="AO53" s="288"/>
      <c r="AP53" s="288"/>
      <c r="AQ53" s="84" t="s">
        <v>75</v>
      </c>
      <c r="AR53" s="81"/>
      <c r="AS53" s="85">
        <v>0</v>
      </c>
      <c r="AT53" s="86">
        <f>ROUND(SUM(AV53:AW53),2)</f>
        <v>0</v>
      </c>
      <c r="AU53" s="87">
        <f>'1101806_2 - ČEPRO Potěhy ...'!O96</f>
        <v>0</v>
      </c>
      <c r="AV53" s="86">
        <f>'1101806_2 - ČEPRO Potěhy ...'!J30</f>
        <v>0</v>
      </c>
      <c r="AW53" s="86">
        <f>'1101806_2 - ČEPRO Potěhy ...'!J31</f>
        <v>0</v>
      </c>
      <c r="AX53" s="86">
        <f>'1101806_2 - ČEPRO Potěhy ...'!J32</f>
        <v>0</v>
      </c>
      <c r="AY53" s="86">
        <f>'1101806_2 - ČEPRO Potěhy ...'!J33</f>
        <v>0</v>
      </c>
      <c r="AZ53" s="86">
        <f>'1101806_2 - ČEPRO Potěhy ...'!F30</f>
        <v>0</v>
      </c>
      <c r="BA53" s="86">
        <f>'1101806_2 - ČEPRO Potěhy ...'!F31</f>
        <v>0</v>
      </c>
      <c r="BB53" s="86">
        <f>'1101806_2 - ČEPRO Potěhy ...'!F32</f>
        <v>0</v>
      </c>
      <c r="BC53" s="86">
        <f>'1101806_2 - ČEPRO Potěhy ...'!F33</f>
        <v>0</v>
      </c>
      <c r="BD53" s="88">
        <f>'1101806_2 - ČEPRO Potěhy ...'!F34</f>
        <v>0</v>
      </c>
      <c r="BT53" s="89" t="s">
        <v>76</v>
      </c>
      <c r="BV53" s="89" t="s">
        <v>72</v>
      </c>
      <c r="BW53" s="89" t="s">
        <v>81</v>
      </c>
      <c r="BX53" s="89" t="s">
        <v>7</v>
      </c>
      <c r="CL53" s="89" t="s">
        <v>5</v>
      </c>
      <c r="CM53" s="89" t="s">
        <v>78</v>
      </c>
    </row>
    <row r="54" spans="1:91" s="5" customFormat="1" ht="31.5" customHeight="1">
      <c r="A54" s="80" t="s">
        <v>74</v>
      </c>
      <c r="B54" s="81"/>
      <c r="C54" s="82"/>
      <c r="D54" s="294"/>
      <c r="E54" s="294"/>
      <c r="F54" s="294"/>
      <c r="G54" s="294"/>
      <c r="H54" s="294"/>
      <c r="I54" s="83"/>
      <c r="J54" s="294"/>
      <c r="K54" s="294"/>
      <c r="L54" s="294"/>
      <c r="M54" s="294"/>
      <c r="N54" s="294"/>
      <c r="O54" s="294"/>
      <c r="P54" s="294"/>
      <c r="Q54" s="294"/>
      <c r="R54" s="294"/>
      <c r="S54" s="294"/>
      <c r="T54" s="294"/>
      <c r="U54" s="294"/>
      <c r="V54" s="294"/>
      <c r="W54" s="294"/>
      <c r="X54" s="294"/>
      <c r="Y54" s="294"/>
      <c r="Z54" s="294"/>
      <c r="AA54" s="294"/>
      <c r="AB54" s="294"/>
      <c r="AC54" s="294"/>
      <c r="AD54" s="294"/>
      <c r="AE54" s="294"/>
      <c r="AF54" s="294"/>
      <c r="AG54" s="287"/>
      <c r="AH54" s="288"/>
      <c r="AI54" s="288"/>
      <c r="AJ54" s="288"/>
      <c r="AK54" s="288"/>
      <c r="AL54" s="288"/>
      <c r="AM54" s="288"/>
      <c r="AN54" s="287"/>
      <c r="AO54" s="288"/>
      <c r="AP54" s="288"/>
      <c r="AQ54" s="84" t="s">
        <v>75</v>
      </c>
      <c r="AR54" s="81"/>
      <c r="AS54" s="90">
        <v>0</v>
      </c>
      <c r="AT54" s="91" t="e">
        <f>ROUND(SUM(AV54:AW54),2)</f>
        <v>#REF!</v>
      </c>
      <c r="AU54" s="92" t="e">
        <f>#REF!</f>
        <v>#REF!</v>
      </c>
      <c r="AV54" s="91" t="e">
        <f>#REF!</f>
        <v>#REF!</v>
      </c>
      <c r="AW54" s="91" t="e">
        <f>#REF!</f>
        <v>#REF!</v>
      </c>
      <c r="AX54" s="91" t="e">
        <f>#REF!</f>
        <v>#REF!</v>
      </c>
      <c r="AY54" s="91" t="e">
        <f>#REF!</f>
        <v>#REF!</v>
      </c>
      <c r="AZ54" s="91" t="e">
        <f>#REF!</f>
        <v>#REF!</v>
      </c>
      <c r="BA54" s="91" t="e">
        <f>#REF!</f>
        <v>#REF!</v>
      </c>
      <c r="BB54" s="91" t="e">
        <f>#REF!</f>
        <v>#REF!</v>
      </c>
      <c r="BC54" s="91" t="e">
        <f>#REF!</f>
        <v>#REF!</v>
      </c>
      <c r="BD54" s="93" t="e">
        <f>#REF!</f>
        <v>#REF!</v>
      </c>
      <c r="BT54" s="89" t="s">
        <v>76</v>
      </c>
      <c r="BV54" s="89" t="s">
        <v>72</v>
      </c>
      <c r="BW54" s="89" t="s">
        <v>82</v>
      </c>
      <c r="BX54" s="89" t="s">
        <v>7</v>
      </c>
      <c r="CL54" s="89" t="s">
        <v>5</v>
      </c>
      <c r="CM54" s="89" t="s">
        <v>78</v>
      </c>
    </row>
    <row r="55" spans="1:91" s="1" customFormat="1" ht="30" customHeight="1">
      <c r="B55" s="37"/>
      <c r="AR55" s="37"/>
    </row>
    <row r="56" spans="1:91" s="1" customFormat="1" ht="6.95" customHeight="1">
      <c r="B56" s="51"/>
      <c r="C56" s="52"/>
      <c r="D56" s="52"/>
      <c r="E56" s="52"/>
      <c r="F56" s="52"/>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37"/>
    </row>
  </sheetData>
  <mergeCells count="49">
    <mergeCell ref="D53:H53"/>
    <mergeCell ref="J53:AF53"/>
    <mergeCell ref="D54:H54"/>
    <mergeCell ref="J54:AF54"/>
    <mergeCell ref="K6:AO6"/>
    <mergeCell ref="J52:AF52"/>
    <mergeCell ref="W29:AE29"/>
    <mergeCell ref="AK29:AO29"/>
    <mergeCell ref="C49:G49"/>
    <mergeCell ref="L42:AO42"/>
    <mergeCell ref="AM44:AN44"/>
    <mergeCell ref="I49:AF49"/>
    <mergeCell ref="AG49:AM49"/>
    <mergeCell ref="D52:H52"/>
    <mergeCell ref="W26:AE26"/>
    <mergeCell ref="AK26:AO26"/>
    <mergeCell ref="L27:O27"/>
    <mergeCell ref="W27:AE27"/>
    <mergeCell ref="AK27:AO27"/>
    <mergeCell ref="AN54:AP54"/>
    <mergeCell ref="AG54:AM54"/>
    <mergeCell ref="AG51:AM51"/>
    <mergeCell ref="AN51:AP51"/>
    <mergeCell ref="L29:O29"/>
    <mergeCell ref="L30:O30"/>
    <mergeCell ref="AK30:AO30"/>
    <mergeCell ref="AS46:AT48"/>
    <mergeCell ref="AN53:AP53"/>
    <mergeCell ref="AN52:AP52"/>
    <mergeCell ref="AM46:AP46"/>
    <mergeCell ref="AN49:AP49"/>
    <mergeCell ref="AG52:AM52"/>
    <mergeCell ref="AG53:AM53"/>
    <mergeCell ref="BE5:BE32"/>
    <mergeCell ref="W30:AE30"/>
    <mergeCell ref="X32:AB32"/>
    <mergeCell ref="AK32:AO32"/>
    <mergeCell ref="AR2:BE2"/>
    <mergeCell ref="K5:AO5"/>
    <mergeCell ref="W28:AE28"/>
    <mergeCell ref="AK28:AO28"/>
    <mergeCell ref="L28:O28"/>
    <mergeCell ref="E14:AJ14"/>
    <mergeCell ref="E20:AN20"/>
    <mergeCell ref="AK23:AO23"/>
    <mergeCell ref="L25:O25"/>
    <mergeCell ref="W25:AE25"/>
    <mergeCell ref="AK25:AO25"/>
    <mergeCell ref="L26:O26"/>
  </mergeCells>
  <hyperlinks>
    <hyperlink ref="K1:S1" location="C2" display="1) Rekapitulace stavby"/>
    <hyperlink ref="W1:AI1" location="C51" display="2) Rekapitulace objektů stavby a soupisů prací"/>
    <hyperlink ref="A52" location="'1101806_1 - ČEPRO Potěhy ...'!C2" display="/"/>
    <hyperlink ref="A53" location="'1101806_2 - ČEPRO Potěhy ...'!C2" display="/"/>
    <hyperlink ref="A54" location="'1101806_3 - ČEPRO Potěhy ...'!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867"/>
  <sheetViews>
    <sheetView showGridLines="0" tabSelected="1" workbookViewId="0">
      <pane ySplit="1" topLeftCell="A781" activePane="bottomLeft" state="frozen"/>
      <selection pane="bottomLeft" activeCell="F837" activeCellId="4" sqref="F826:J826 F829:J829 F831:J831 F835:J835 F837:J837"/>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4" customWidth="1"/>
    <col min="10" max="10" width="23.5" customWidth="1"/>
    <col min="12" max="17" width="9.33203125" hidden="1"/>
    <col min="18" max="18" width="8.1640625" hidden="1" customWidth="1"/>
    <col min="19" max="19" width="29.6640625" hidden="1" customWidth="1"/>
    <col min="20" max="20" width="16.33203125" hidden="1" customWidth="1"/>
    <col min="21" max="21" width="12.33203125" customWidth="1"/>
    <col min="22" max="22" width="16.33203125" customWidth="1"/>
    <col min="23" max="23" width="12.33203125" customWidth="1"/>
    <col min="24" max="24" width="15" customWidth="1"/>
    <col min="25" max="25" width="11" customWidth="1"/>
    <col min="26" max="26" width="15" customWidth="1"/>
    <col min="27" max="27" width="16.33203125" customWidth="1"/>
    <col min="28" max="28" width="11" customWidth="1"/>
    <col min="29" max="29" width="15" customWidth="1"/>
    <col min="30" max="30" width="16.33203125" customWidth="1"/>
    <col min="42" max="42" width="22.33203125" customWidth="1"/>
    <col min="43" max="56" width="9.33203125" hidden="1"/>
    <col min="57" max="57" width="17" customWidth="1"/>
    <col min="58" max="58" width="31" customWidth="1"/>
    <col min="59" max="59" width="15" customWidth="1"/>
    <col min="60" max="60" width="25.33203125" customWidth="1"/>
    <col min="61" max="61" width="16" customWidth="1"/>
    <col min="62" max="62" width="16.33203125" customWidth="1"/>
    <col min="63" max="63" width="20.1640625" customWidth="1"/>
    <col min="64" max="64" width="16.1640625" customWidth="1"/>
  </cols>
  <sheetData>
    <row r="1" spans="1:69" ht="21.75" customHeight="1">
      <c r="A1" s="17"/>
      <c r="B1" s="95"/>
      <c r="C1" s="95"/>
      <c r="D1" s="96" t="s">
        <v>1</v>
      </c>
      <c r="E1" s="95"/>
      <c r="F1" s="97" t="s">
        <v>83</v>
      </c>
      <c r="G1" s="305" t="s">
        <v>84</v>
      </c>
      <c r="H1" s="305"/>
      <c r="I1" s="98"/>
      <c r="J1" s="97" t="s">
        <v>85</v>
      </c>
      <c r="K1" s="97" t="s">
        <v>86</v>
      </c>
      <c r="L1" s="97"/>
      <c r="M1" s="97"/>
      <c r="N1" s="97"/>
      <c r="O1" s="97"/>
      <c r="P1" s="97"/>
      <c r="Q1" s="97"/>
      <c r="R1" s="97"/>
      <c r="S1" s="97"/>
      <c r="T1" s="16"/>
      <c r="U1" s="16"/>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row>
    <row r="2" spans="1:69" ht="36.950000000000003" customHeight="1">
      <c r="K2" s="272" t="s">
        <v>8</v>
      </c>
      <c r="L2" s="273"/>
      <c r="M2" s="273"/>
      <c r="N2" s="273"/>
      <c r="O2" s="273"/>
      <c r="P2" s="273"/>
      <c r="Q2" s="273"/>
      <c r="R2" s="273"/>
      <c r="S2" s="273"/>
      <c r="T2" s="273"/>
      <c r="U2" s="273"/>
      <c r="AS2" s="20" t="s">
        <v>81</v>
      </c>
    </row>
    <row r="3" spans="1:69" ht="6.95" customHeight="1">
      <c r="B3" s="21"/>
      <c r="C3" s="22"/>
      <c r="D3" s="22"/>
      <c r="E3" s="22"/>
      <c r="F3" s="22"/>
      <c r="G3" s="22"/>
      <c r="H3" s="22"/>
      <c r="I3" s="99"/>
      <c r="J3" s="22"/>
      <c r="AS3" s="20" t="s">
        <v>78</v>
      </c>
    </row>
    <row r="4" spans="1:69" ht="36.950000000000003" customHeight="1">
      <c r="B4" s="24"/>
      <c r="C4" s="25"/>
      <c r="D4" s="26" t="s">
        <v>87</v>
      </c>
      <c r="E4" s="25"/>
      <c r="F4" s="25"/>
      <c r="G4" s="25"/>
      <c r="H4" s="25"/>
      <c r="I4" s="100"/>
      <c r="J4" s="25"/>
      <c r="L4" s="28" t="s">
        <v>13</v>
      </c>
      <c r="AS4" s="20" t="s">
        <v>6</v>
      </c>
    </row>
    <row r="5" spans="1:69" ht="6.95" customHeight="1">
      <c r="B5" s="24"/>
      <c r="C5" s="25"/>
      <c r="D5" s="25"/>
      <c r="E5" s="25"/>
      <c r="F5" s="25"/>
      <c r="G5" s="25"/>
      <c r="H5" s="25"/>
      <c r="I5" s="100"/>
      <c r="J5" s="25"/>
    </row>
    <row r="6" spans="1:69" ht="15">
      <c r="B6" s="24"/>
      <c r="C6" s="25"/>
      <c r="D6" s="33" t="s">
        <v>19</v>
      </c>
      <c r="E6" s="25"/>
      <c r="F6" s="25"/>
      <c r="G6" s="25"/>
      <c r="H6" s="25"/>
      <c r="I6" s="100"/>
      <c r="J6" s="25"/>
    </row>
    <row r="7" spans="1:69" ht="16.5" customHeight="1">
      <c r="B7" s="24"/>
      <c r="C7" s="25"/>
      <c r="D7" s="25"/>
      <c r="E7" s="306" t="str">
        <f>'Rekapitulace stavby'!K6</f>
        <v>ČEPRO Potěhy - slaboproudé instalace</v>
      </c>
      <c r="F7" s="307"/>
      <c r="G7" s="307"/>
      <c r="H7" s="307"/>
      <c r="I7" s="100"/>
      <c r="J7" s="25"/>
    </row>
    <row r="8" spans="1:69" s="1" customFormat="1" ht="15">
      <c r="B8" s="37"/>
      <c r="C8" s="38"/>
      <c r="D8" s="33" t="s">
        <v>88</v>
      </c>
      <c r="E8" s="38"/>
      <c r="F8" s="38"/>
      <c r="G8" s="38"/>
      <c r="H8" s="38"/>
      <c r="I8" s="101"/>
      <c r="J8" s="38"/>
    </row>
    <row r="9" spans="1:69" s="1" customFormat="1" ht="36.950000000000003" customHeight="1">
      <c r="B9" s="37"/>
      <c r="C9" s="38"/>
      <c r="D9" s="38"/>
      <c r="E9" s="308" t="s">
        <v>353</v>
      </c>
      <c r="F9" s="309"/>
      <c r="G9" s="309"/>
      <c r="H9" s="309"/>
      <c r="I9" s="101"/>
      <c r="J9" s="38"/>
    </row>
    <row r="10" spans="1:69" s="1" customFormat="1">
      <c r="B10" s="37"/>
      <c r="C10" s="38"/>
      <c r="D10" s="38"/>
      <c r="E10" s="38"/>
      <c r="F10" s="38"/>
      <c r="G10" s="38"/>
      <c r="H10" s="38"/>
      <c r="I10" s="101"/>
      <c r="J10" s="38"/>
    </row>
    <row r="11" spans="1:69" s="1" customFormat="1" ht="14.45" customHeight="1">
      <c r="B11" s="37"/>
      <c r="C11" s="38"/>
      <c r="D11" s="33" t="s">
        <v>21</v>
      </c>
      <c r="E11" s="38"/>
      <c r="F11" s="31" t="s">
        <v>5</v>
      </c>
      <c r="G11" s="38"/>
      <c r="H11" s="38"/>
      <c r="I11" s="102" t="s">
        <v>22</v>
      </c>
      <c r="J11" s="31" t="s">
        <v>5</v>
      </c>
    </row>
    <row r="12" spans="1:69" s="1" customFormat="1" ht="14.45" customHeight="1">
      <c r="B12" s="37"/>
      <c r="C12" s="38"/>
      <c r="D12" s="33" t="s">
        <v>23</v>
      </c>
      <c r="E12" s="38"/>
      <c r="F12" s="31" t="s">
        <v>24</v>
      </c>
      <c r="G12" s="38"/>
      <c r="H12" s="38"/>
      <c r="I12" s="102" t="s">
        <v>25</v>
      </c>
      <c r="J12" s="103" t="str">
        <f>'Rekapitulace stavby'!AN8</f>
        <v>19. 12. 2018</v>
      </c>
    </row>
    <row r="13" spans="1:69" s="1" customFormat="1" ht="10.9" customHeight="1">
      <c r="B13" s="37"/>
      <c r="C13" s="38"/>
      <c r="D13" s="38"/>
      <c r="E13" s="38"/>
      <c r="F13" s="38"/>
      <c r="G13" s="38"/>
      <c r="H13" s="38"/>
      <c r="I13" s="101"/>
      <c r="J13" s="38"/>
    </row>
    <row r="14" spans="1:69" s="1" customFormat="1" ht="14.45" customHeight="1">
      <c r="B14" s="37"/>
      <c r="C14" s="38"/>
      <c r="D14" s="33" t="s">
        <v>27</v>
      </c>
      <c r="E14" s="38"/>
      <c r="F14" s="38"/>
      <c r="G14" s="38"/>
      <c r="H14" s="38"/>
      <c r="I14" s="102" t="s">
        <v>28</v>
      </c>
      <c r="J14" s="31" t="s">
        <v>5</v>
      </c>
    </row>
    <row r="15" spans="1:69" s="1" customFormat="1" ht="18" customHeight="1">
      <c r="B15" s="37"/>
      <c r="C15" s="38"/>
      <c r="D15" s="38"/>
      <c r="E15" s="31"/>
      <c r="F15" s="38" t="s">
        <v>1280</v>
      </c>
      <c r="G15" s="38"/>
      <c r="H15" s="38"/>
      <c r="I15" s="102" t="s">
        <v>29</v>
      </c>
      <c r="J15" s="31" t="s">
        <v>5</v>
      </c>
    </row>
    <row r="16" spans="1:69" s="1" customFormat="1" ht="6.95" customHeight="1">
      <c r="B16" s="37"/>
      <c r="C16" s="38"/>
      <c r="D16" s="38"/>
      <c r="E16" s="38"/>
      <c r="F16" s="38"/>
      <c r="G16" s="38"/>
      <c r="H16" s="38"/>
      <c r="I16" s="101"/>
      <c r="J16" s="38"/>
    </row>
    <row r="17" spans="2:10" s="1" customFormat="1" ht="14.45" customHeight="1">
      <c r="B17" s="37"/>
      <c r="C17" s="38"/>
      <c r="D17" s="33" t="s">
        <v>30</v>
      </c>
      <c r="E17" s="38"/>
      <c r="F17" s="38"/>
      <c r="G17" s="38"/>
      <c r="H17" s="38"/>
      <c r="I17" s="102" t="s">
        <v>28</v>
      </c>
      <c r="J17" s="31" t="str">
        <f>IF('Rekapitulace stavby'!AN13="Vyplň údaj","",IF('Rekapitulace stavby'!AN13="","",'Rekapitulace stavby'!AN13))</f>
        <v/>
      </c>
    </row>
    <row r="18" spans="2:10" s="1" customFormat="1" ht="18" customHeight="1">
      <c r="B18" s="37"/>
      <c r="C18" s="38"/>
      <c r="D18" s="38"/>
      <c r="E18" s="31" t="str">
        <f>IF('Rekapitulace stavby'!E14="Vyplň údaj","",IF('Rekapitulace stavby'!E14="","",'Rekapitulace stavby'!E14))</f>
        <v/>
      </c>
      <c r="F18" s="38"/>
      <c r="G18" s="38"/>
      <c r="H18" s="38"/>
      <c r="I18" s="102" t="s">
        <v>29</v>
      </c>
      <c r="J18" s="31" t="str">
        <f>IF('Rekapitulace stavby'!AN14="Vyplň údaj","",IF('Rekapitulace stavby'!AN14="","",'Rekapitulace stavby'!AN14))</f>
        <v/>
      </c>
    </row>
    <row r="19" spans="2:10" s="1" customFormat="1" ht="6.95" customHeight="1">
      <c r="B19" s="37"/>
      <c r="C19" s="38"/>
      <c r="D19" s="38"/>
      <c r="E19" s="38"/>
      <c r="F19" s="38"/>
      <c r="G19" s="38"/>
      <c r="H19" s="38"/>
      <c r="I19" s="101"/>
      <c r="J19" s="38"/>
    </row>
    <row r="20" spans="2:10" s="1" customFormat="1" ht="14.45" customHeight="1">
      <c r="B20" s="37"/>
      <c r="C20" s="38"/>
      <c r="D20" s="33" t="s">
        <v>31</v>
      </c>
      <c r="E20" s="38"/>
      <c r="F20" s="38"/>
      <c r="G20" s="38"/>
      <c r="H20" s="38"/>
      <c r="I20" s="102" t="s">
        <v>28</v>
      </c>
      <c r="J20" s="31" t="str">
        <f>IF('Rekapitulace stavby'!AN16="","",'Rekapitulace stavby'!AN16)</f>
        <v/>
      </c>
    </row>
    <row r="21" spans="2:10" s="1" customFormat="1" ht="18" customHeight="1">
      <c r="B21" s="37"/>
      <c r="C21" s="38"/>
      <c r="D21" s="38"/>
      <c r="E21" s="31" t="str">
        <f>IF('Rekapitulace stavby'!E17="","",'Rekapitulace stavby'!E17)</f>
        <v>premise, s.r.o.</v>
      </c>
      <c r="F21" s="38"/>
      <c r="G21" s="38"/>
      <c r="H21" s="38"/>
      <c r="I21" s="102" t="s">
        <v>29</v>
      </c>
      <c r="J21" s="31" t="str">
        <f>IF('Rekapitulace stavby'!AN17="","",'Rekapitulace stavby'!AN17)</f>
        <v/>
      </c>
    </row>
    <row r="22" spans="2:10" s="1" customFormat="1" ht="6.95" customHeight="1">
      <c r="B22" s="37"/>
      <c r="C22" s="38"/>
      <c r="D22" s="38"/>
      <c r="E22" s="38"/>
      <c r="F22" s="38"/>
      <c r="G22" s="38"/>
      <c r="H22" s="38"/>
      <c r="I22" s="101"/>
      <c r="J22" s="38"/>
    </row>
    <row r="23" spans="2:10" s="1" customFormat="1" ht="14.45" customHeight="1">
      <c r="B23" s="37"/>
      <c r="C23" s="38"/>
      <c r="D23" s="33" t="s">
        <v>34</v>
      </c>
      <c r="E23" s="38"/>
      <c r="F23" s="38"/>
      <c r="G23" s="38"/>
      <c r="H23" s="38"/>
      <c r="I23" s="101"/>
      <c r="J23" s="38"/>
    </row>
    <row r="24" spans="2:10" s="6" customFormat="1" ht="16.5" customHeight="1">
      <c r="B24" s="104"/>
      <c r="C24" s="105"/>
      <c r="D24" s="105"/>
      <c r="E24" s="279" t="s">
        <v>5</v>
      </c>
      <c r="F24" s="279"/>
      <c r="G24" s="279"/>
      <c r="H24" s="279"/>
      <c r="I24" s="106"/>
      <c r="J24" s="105"/>
    </row>
    <row r="25" spans="2:10" s="1" customFormat="1" ht="6.95" customHeight="1">
      <c r="B25" s="37"/>
      <c r="C25" s="38"/>
      <c r="D25" s="38"/>
      <c r="E25" s="38"/>
      <c r="F25" s="38"/>
      <c r="G25" s="38"/>
      <c r="H25" s="38"/>
      <c r="I25" s="101"/>
      <c r="J25" s="38"/>
    </row>
    <row r="26" spans="2:10" s="1" customFormat="1" ht="6.95" customHeight="1">
      <c r="B26" s="37"/>
      <c r="C26" s="38"/>
      <c r="D26" s="63"/>
      <c r="E26" s="63"/>
      <c r="F26" s="63"/>
      <c r="G26" s="63"/>
      <c r="H26" s="63"/>
      <c r="I26" s="107"/>
      <c r="J26" s="63"/>
    </row>
    <row r="27" spans="2:10" s="1" customFormat="1" ht="25.35" customHeight="1">
      <c r="B27" s="37"/>
      <c r="C27" s="38"/>
      <c r="D27" s="108" t="s">
        <v>36</v>
      </c>
      <c r="E27" s="38"/>
      <c r="F27" s="38" t="s">
        <v>1281</v>
      </c>
      <c r="G27" s="38"/>
      <c r="H27" s="38"/>
      <c r="I27" s="101"/>
      <c r="J27" s="109">
        <f>ROUND(J96,2)</f>
        <v>0</v>
      </c>
    </row>
    <row r="28" spans="2:10" s="1" customFormat="1" ht="6.95" customHeight="1">
      <c r="B28" s="37"/>
      <c r="C28" s="38"/>
      <c r="D28" s="63"/>
      <c r="E28" s="63"/>
      <c r="F28" s="63"/>
      <c r="G28" s="63"/>
      <c r="H28" s="63"/>
      <c r="I28" s="107"/>
      <c r="J28" s="63"/>
    </row>
    <row r="29" spans="2:10" s="1" customFormat="1" ht="14.45" customHeight="1">
      <c r="B29" s="37"/>
      <c r="C29" s="247"/>
      <c r="D29" s="247"/>
      <c r="E29" s="247"/>
      <c r="F29" s="248"/>
      <c r="G29" s="247"/>
      <c r="H29" s="247"/>
      <c r="I29" s="249"/>
      <c r="J29" s="248"/>
    </row>
    <row r="30" spans="2:10" s="1" customFormat="1" ht="14.45" customHeight="1">
      <c r="B30" s="37"/>
      <c r="C30" s="247"/>
      <c r="D30" s="250"/>
      <c r="E30" s="250"/>
      <c r="F30" s="251"/>
      <c r="G30" s="247"/>
      <c r="H30" s="247"/>
      <c r="I30" s="252"/>
      <c r="J30" s="251"/>
    </row>
    <row r="31" spans="2:10" s="1" customFormat="1" ht="14.45" customHeight="1">
      <c r="B31" s="37"/>
      <c r="C31" s="247"/>
      <c r="D31" s="247"/>
      <c r="E31" s="250"/>
      <c r="F31" s="251"/>
      <c r="G31" s="247"/>
      <c r="H31" s="247"/>
      <c r="I31" s="252"/>
      <c r="J31" s="251"/>
    </row>
    <row r="32" spans="2:10" s="1" customFormat="1" ht="14.45" hidden="1" customHeight="1">
      <c r="B32" s="37"/>
      <c r="C32" s="247"/>
      <c r="D32" s="247"/>
      <c r="E32" s="250"/>
      <c r="F32" s="251"/>
      <c r="G32" s="247"/>
      <c r="H32" s="247"/>
      <c r="I32" s="252"/>
      <c r="J32" s="251"/>
    </row>
    <row r="33" spans="2:10" s="1" customFormat="1" ht="14.45" hidden="1" customHeight="1">
      <c r="B33" s="37"/>
      <c r="C33" s="247"/>
      <c r="D33" s="247"/>
      <c r="E33" s="250"/>
      <c r="F33" s="251"/>
      <c r="G33" s="247"/>
      <c r="H33" s="247"/>
      <c r="I33" s="252"/>
      <c r="J33" s="251"/>
    </row>
    <row r="34" spans="2:10" s="1" customFormat="1" ht="14.45" hidden="1" customHeight="1">
      <c r="B34" s="37"/>
      <c r="C34" s="247"/>
      <c r="D34" s="247"/>
      <c r="E34" s="250"/>
      <c r="F34" s="251"/>
      <c r="G34" s="247"/>
      <c r="H34" s="247"/>
      <c r="I34" s="252"/>
      <c r="J34" s="251"/>
    </row>
    <row r="35" spans="2:10" s="1" customFormat="1" ht="6.95" customHeight="1">
      <c r="B35" s="37"/>
      <c r="C35" s="247"/>
      <c r="D35" s="247"/>
      <c r="E35" s="247"/>
      <c r="F35" s="247"/>
      <c r="G35" s="247"/>
      <c r="H35" s="247"/>
      <c r="I35" s="253"/>
      <c r="J35" s="247"/>
    </row>
    <row r="36" spans="2:10" s="1" customFormat="1" ht="25.35" customHeight="1">
      <c r="B36" s="37"/>
      <c r="C36" s="247"/>
      <c r="D36" s="254"/>
      <c r="E36" s="255"/>
      <c r="F36" s="255"/>
      <c r="G36" s="256"/>
      <c r="H36" s="257"/>
      <c r="I36" s="258"/>
      <c r="J36" s="259"/>
    </row>
    <row r="37" spans="2:10" s="1" customFormat="1" ht="14.45" customHeight="1">
      <c r="B37" s="51"/>
      <c r="C37" s="52"/>
      <c r="D37" s="52"/>
      <c r="E37" s="52"/>
      <c r="F37" s="52"/>
      <c r="G37" s="52"/>
      <c r="H37" s="52"/>
      <c r="I37" s="111"/>
      <c r="J37" s="52"/>
    </row>
    <row r="41" spans="2:10" s="1" customFormat="1" ht="6.95" customHeight="1">
      <c r="B41" s="54"/>
      <c r="C41" s="55"/>
      <c r="D41" s="55"/>
      <c r="E41" s="55"/>
      <c r="F41" s="55"/>
      <c r="G41" s="55"/>
      <c r="H41" s="55"/>
      <c r="I41" s="112"/>
      <c r="J41" s="55"/>
    </row>
    <row r="42" spans="2:10" s="1" customFormat="1" ht="36.950000000000003" customHeight="1">
      <c r="B42" s="37"/>
      <c r="C42" s="26" t="s">
        <v>89</v>
      </c>
      <c r="D42" s="38"/>
      <c r="E42" s="38"/>
      <c r="F42" s="38"/>
      <c r="G42" s="38"/>
      <c r="H42" s="38"/>
      <c r="I42" s="101"/>
      <c r="J42" s="38"/>
    </row>
    <row r="43" spans="2:10" s="1" customFormat="1" ht="6.95" customHeight="1">
      <c r="B43" s="37"/>
      <c r="C43" s="38"/>
      <c r="D43" s="38"/>
      <c r="E43" s="38"/>
      <c r="F43" s="38"/>
      <c r="G43" s="38"/>
      <c r="H43" s="38"/>
      <c r="I43" s="101"/>
      <c r="J43" s="38"/>
    </row>
    <row r="44" spans="2:10" s="1" customFormat="1" ht="14.45" customHeight="1">
      <c r="B44" s="37"/>
      <c r="C44" s="33" t="s">
        <v>19</v>
      </c>
      <c r="D44" s="38"/>
      <c r="E44" s="38"/>
      <c r="F44" s="38"/>
      <c r="G44" s="38"/>
      <c r="H44" s="38"/>
      <c r="I44" s="101"/>
      <c r="J44" s="38"/>
    </row>
    <row r="45" spans="2:10" s="1" customFormat="1" ht="16.5" customHeight="1">
      <c r="B45" s="37"/>
      <c r="C45" s="38"/>
      <c r="D45" s="38"/>
      <c r="E45" s="306" t="str">
        <f>E7</f>
        <v>ČEPRO Potěhy - slaboproudé instalace</v>
      </c>
      <c r="F45" s="307"/>
      <c r="G45" s="307"/>
      <c r="H45" s="307"/>
      <c r="I45" s="101"/>
      <c r="J45" s="38"/>
    </row>
    <row r="46" spans="2:10" s="1" customFormat="1" ht="14.45" customHeight="1">
      <c r="B46" s="37"/>
      <c r="C46" s="33" t="s">
        <v>88</v>
      </c>
      <c r="D46" s="38"/>
      <c r="E46" s="38"/>
      <c r="F46" s="38"/>
      <c r="G46" s="38"/>
      <c r="H46" s="38"/>
      <c r="I46" s="101"/>
      <c r="J46" s="38"/>
    </row>
    <row r="47" spans="2:10" s="1" customFormat="1" ht="17.25" customHeight="1">
      <c r="B47" s="37"/>
      <c r="C47" s="38"/>
      <c r="D47" s="38"/>
      <c r="E47" s="308" t="str">
        <f>E9</f>
        <v>1101806_2 - ČEPRO Potěhy - poplachový zabezpečovací a tísňový sytém</v>
      </c>
      <c r="F47" s="309"/>
      <c r="G47" s="309"/>
      <c r="H47" s="309"/>
      <c r="I47" s="101"/>
      <c r="J47" s="38"/>
    </row>
    <row r="48" spans="2:10" s="1" customFormat="1" ht="6.95" customHeight="1">
      <c r="B48" s="37"/>
      <c r="C48" s="38"/>
      <c r="D48" s="38"/>
      <c r="E48" s="38"/>
      <c r="F48" s="38"/>
      <c r="G48" s="38"/>
      <c r="H48" s="38"/>
      <c r="I48" s="101"/>
      <c r="J48" s="38"/>
    </row>
    <row r="49" spans="2:46" s="1" customFormat="1" ht="18" customHeight="1">
      <c r="B49" s="37"/>
      <c r="C49" s="33" t="s">
        <v>23</v>
      </c>
      <c r="D49" s="38"/>
      <c r="E49" s="38"/>
      <c r="F49" s="31" t="str">
        <f>F12</f>
        <v>Potěhy</v>
      </c>
      <c r="G49" s="38"/>
      <c r="H49" s="38"/>
      <c r="I49" s="102" t="s">
        <v>25</v>
      </c>
      <c r="J49" s="103" t="str">
        <f>IF(J12="","",J12)</f>
        <v>19. 12. 2018</v>
      </c>
    </row>
    <row r="50" spans="2:46" s="1" customFormat="1" ht="6.95" customHeight="1">
      <c r="B50" s="37"/>
      <c r="C50" s="38"/>
      <c r="D50" s="38"/>
      <c r="E50" s="38"/>
      <c r="F50" s="38"/>
      <c r="G50" s="38"/>
      <c r="H50" s="38"/>
      <c r="I50" s="101"/>
      <c r="J50" s="38"/>
    </row>
    <row r="51" spans="2:46" s="1" customFormat="1" ht="15">
      <c r="B51" s="37"/>
      <c r="C51" s="33" t="s">
        <v>27</v>
      </c>
      <c r="D51" s="38"/>
      <c r="E51" s="38"/>
      <c r="F51" s="31" t="s">
        <v>1280</v>
      </c>
      <c r="G51" s="38"/>
      <c r="H51" s="38"/>
      <c r="I51" s="102" t="s">
        <v>31</v>
      </c>
      <c r="J51" s="279" t="str">
        <f>E21</f>
        <v>premise, s.r.o.</v>
      </c>
    </row>
    <row r="52" spans="2:46" s="1" customFormat="1" ht="14.45" customHeight="1">
      <c r="B52" s="37"/>
      <c r="C52" s="33" t="s">
        <v>30</v>
      </c>
      <c r="D52" s="38"/>
      <c r="E52" s="38"/>
      <c r="F52" s="31" t="str">
        <f>IF(E18="","",E18)</f>
        <v/>
      </c>
      <c r="G52" s="38"/>
      <c r="H52" s="38"/>
      <c r="I52" s="101"/>
      <c r="J52" s="301"/>
    </row>
    <row r="53" spans="2:46" s="1" customFormat="1" ht="10.35" customHeight="1">
      <c r="B53" s="37"/>
      <c r="C53" s="38"/>
      <c r="D53" s="38"/>
      <c r="E53" s="38"/>
      <c r="F53" s="38"/>
      <c r="G53" s="38"/>
      <c r="H53" s="38"/>
      <c r="I53" s="101"/>
      <c r="J53" s="38"/>
    </row>
    <row r="54" spans="2:46" s="1" customFormat="1" ht="29.25" customHeight="1">
      <c r="B54" s="37"/>
      <c r="C54" s="113" t="s">
        <v>90</v>
      </c>
      <c r="D54" s="110"/>
      <c r="E54" s="110"/>
      <c r="F54" s="110"/>
      <c r="G54" s="110"/>
      <c r="H54" s="110"/>
      <c r="I54" s="114"/>
      <c r="J54" s="115" t="s">
        <v>91</v>
      </c>
    </row>
    <row r="55" spans="2:46" s="1" customFormat="1" ht="10.35" customHeight="1">
      <c r="B55" s="37"/>
      <c r="C55" s="38"/>
      <c r="D55" s="38"/>
      <c r="E55" s="38"/>
      <c r="F55" s="38"/>
      <c r="G55" s="38"/>
      <c r="H55" s="38"/>
      <c r="I55" s="101"/>
      <c r="J55" s="38"/>
    </row>
    <row r="56" spans="2:46" s="1" customFormat="1" ht="29.25" customHeight="1">
      <c r="B56" s="37"/>
      <c r="C56" s="116" t="s">
        <v>92</v>
      </c>
      <c r="D56" s="38"/>
      <c r="E56" s="38"/>
      <c r="F56" s="38"/>
      <c r="G56" s="38"/>
      <c r="H56" s="38"/>
      <c r="I56" s="101"/>
      <c r="J56" s="109">
        <f>SUM(J57,J70,J71)</f>
        <v>0</v>
      </c>
      <c r="AT56" s="20" t="s">
        <v>93</v>
      </c>
    </row>
    <row r="57" spans="2:46" s="7" customFormat="1" ht="24.95" customHeight="1">
      <c r="B57" s="117"/>
      <c r="C57" s="118"/>
      <c r="D57" s="119" t="s">
        <v>94</v>
      </c>
      <c r="E57" s="120"/>
      <c r="F57" s="120"/>
      <c r="G57" s="120"/>
      <c r="H57" s="120"/>
      <c r="I57" s="121"/>
      <c r="J57" s="122">
        <f>SUM(J58:J65)</f>
        <v>0</v>
      </c>
    </row>
    <row r="58" spans="2:46" s="8" customFormat="1" ht="19.899999999999999" customHeight="1">
      <c r="B58" s="123"/>
      <c r="C58" s="124"/>
      <c r="D58" s="125" t="s">
        <v>354</v>
      </c>
      <c r="E58" s="126"/>
      <c r="F58" s="126"/>
      <c r="G58" s="126"/>
      <c r="H58" s="126"/>
      <c r="I58" s="127"/>
      <c r="J58" s="128">
        <f>J98</f>
        <v>0</v>
      </c>
    </row>
    <row r="59" spans="2:46" s="8" customFormat="1" ht="19.899999999999999" customHeight="1">
      <c r="B59" s="123"/>
      <c r="C59" s="124"/>
      <c r="D59" s="125" t="s">
        <v>355</v>
      </c>
      <c r="E59" s="126"/>
      <c r="F59" s="126"/>
      <c r="G59" s="126"/>
      <c r="H59" s="126"/>
      <c r="I59" s="127"/>
      <c r="J59" s="128">
        <f>J205</f>
        <v>0</v>
      </c>
    </row>
    <row r="60" spans="2:46" s="8" customFormat="1" ht="19.899999999999999" customHeight="1">
      <c r="B60" s="123"/>
      <c r="C60" s="124"/>
      <c r="D60" s="125" t="s">
        <v>356</v>
      </c>
      <c r="E60" s="126"/>
      <c r="F60" s="126"/>
      <c r="G60" s="126"/>
      <c r="H60" s="126"/>
      <c r="I60" s="127"/>
      <c r="J60" s="128">
        <f>J240</f>
        <v>0</v>
      </c>
    </row>
    <row r="61" spans="2:46" s="8" customFormat="1" ht="19.899999999999999" customHeight="1">
      <c r="B61" s="123"/>
      <c r="C61" s="124"/>
      <c r="D61" s="125" t="s">
        <v>357</v>
      </c>
      <c r="E61" s="126"/>
      <c r="F61" s="126"/>
      <c r="G61" s="126"/>
      <c r="H61" s="126"/>
      <c r="I61" s="127"/>
      <c r="J61" s="128">
        <f>J331</f>
        <v>0</v>
      </c>
    </row>
    <row r="62" spans="2:46" s="8" customFormat="1" ht="19.899999999999999" customHeight="1">
      <c r="B62" s="123"/>
      <c r="C62" s="124"/>
      <c r="D62" s="125" t="s">
        <v>358</v>
      </c>
      <c r="E62" s="126"/>
      <c r="F62" s="126"/>
      <c r="G62" s="126"/>
      <c r="H62" s="126"/>
      <c r="I62" s="127"/>
      <c r="J62" s="128">
        <f>J389</f>
        <v>0</v>
      </c>
    </row>
    <row r="63" spans="2:46" s="8" customFormat="1" ht="19.899999999999999" customHeight="1">
      <c r="B63" s="123"/>
      <c r="C63" s="124"/>
      <c r="D63" s="125" t="s">
        <v>359</v>
      </c>
      <c r="E63" s="126"/>
      <c r="F63" s="126"/>
      <c r="G63" s="126"/>
      <c r="H63" s="126"/>
      <c r="I63" s="127"/>
      <c r="J63" s="128">
        <f>J462</f>
        <v>0</v>
      </c>
    </row>
    <row r="64" spans="2:46" s="8" customFormat="1" ht="19.899999999999999" customHeight="1">
      <c r="B64" s="123"/>
      <c r="C64" s="124"/>
      <c r="D64" s="125" t="s">
        <v>360</v>
      </c>
      <c r="E64" s="126"/>
      <c r="F64" s="126"/>
      <c r="G64" s="126"/>
      <c r="H64" s="126"/>
      <c r="I64" s="127"/>
      <c r="J64" s="128">
        <f>J501</f>
        <v>0</v>
      </c>
    </row>
    <row r="65" spans="2:10" s="8" customFormat="1" ht="19.899999999999999" customHeight="1">
      <c r="B65" s="123"/>
      <c r="C65" s="124"/>
      <c r="D65" s="125" t="s">
        <v>361</v>
      </c>
      <c r="E65" s="126"/>
      <c r="F65" s="126"/>
      <c r="G65" s="126"/>
      <c r="H65" s="126"/>
      <c r="I65" s="127"/>
      <c r="J65" s="128">
        <f>SUM(J66:J69)</f>
        <v>0</v>
      </c>
    </row>
    <row r="66" spans="2:10" s="8" customFormat="1" ht="14.85" customHeight="1">
      <c r="B66" s="123"/>
      <c r="C66" s="124"/>
      <c r="D66" s="125" t="s">
        <v>362</v>
      </c>
      <c r="E66" s="126"/>
      <c r="F66" s="126"/>
      <c r="G66" s="126"/>
      <c r="H66" s="126"/>
      <c r="I66" s="127"/>
      <c r="J66" s="128">
        <f>J612</f>
        <v>0</v>
      </c>
    </row>
    <row r="67" spans="2:10" s="8" customFormat="1" ht="14.85" customHeight="1">
      <c r="B67" s="123"/>
      <c r="C67" s="124"/>
      <c r="D67" s="125" t="s">
        <v>363</v>
      </c>
      <c r="E67" s="126"/>
      <c r="F67" s="126"/>
      <c r="G67" s="126"/>
      <c r="H67" s="126"/>
      <c r="I67" s="127"/>
      <c r="J67" s="128">
        <f>J653</f>
        <v>0</v>
      </c>
    </row>
    <row r="68" spans="2:10" s="8" customFormat="1" ht="14.85" customHeight="1">
      <c r="B68" s="123"/>
      <c r="C68" s="124"/>
      <c r="D68" s="125" t="s">
        <v>364</v>
      </c>
      <c r="E68" s="126"/>
      <c r="F68" s="126"/>
      <c r="G68" s="126"/>
      <c r="H68" s="126"/>
      <c r="I68" s="127"/>
      <c r="J68" s="128">
        <f>J716</f>
        <v>0</v>
      </c>
    </row>
    <row r="69" spans="2:10" s="8" customFormat="1" ht="14.85" customHeight="1">
      <c r="B69" s="123"/>
      <c r="C69" s="124"/>
      <c r="D69" s="125" t="s">
        <v>365</v>
      </c>
      <c r="E69" s="126"/>
      <c r="F69" s="126"/>
      <c r="G69" s="126"/>
      <c r="H69" s="126"/>
      <c r="I69" s="127"/>
      <c r="J69" s="128">
        <f>J778</f>
        <v>0</v>
      </c>
    </row>
    <row r="70" spans="2:10" s="7" customFormat="1" ht="24.95" customHeight="1">
      <c r="B70" s="117"/>
      <c r="C70" s="118"/>
      <c r="D70" s="119" t="s">
        <v>95</v>
      </c>
      <c r="E70" s="120"/>
      <c r="F70" s="120"/>
      <c r="G70" s="120"/>
      <c r="H70" s="120"/>
      <c r="I70" s="121"/>
      <c r="J70" s="122">
        <f>J805+J847</f>
        <v>0</v>
      </c>
    </row>
    <row r="71" spans="2:10" s="7" customFormat="1" ht="24.95" customHeight="1">
      <c r="B71" s="117"/>
      <c r="C71" s="118"/>
      <c r="D71" s="119" t="s">
        <v>96</v>
      </c>
      <c r="E71" s="120"/>
      <c r="F71" s="120"/>
      <c r="G71" s="120"/>
      <c r="H71" s="120"/>
      <c r="I71" s="121"/>
      <c r="J71" s="122">
        <f>SUM(J72:J76)</f>
        <v>0</v>
      </c>
    </row>
    <row r="72" spans="2:10" s="8" customFormat="1" ht="19.899999999999999" customHeight="1">
      <c r="B72" s="123"/>
      <c r="C72" s="124"/>
      <c r="D72" s="125" t="s">
        <v>97</v>
      </c>
      <c r="E72" s="126"/>
      <c r="F72" s="126"/>
      <c r="G72" s="126"/>
      <c r="H72" s="126"/>
      <c r="I72" s="127"/>
      <c r="J72" s="128">
        <f>J810+J852</f>
        <v>0</v>
      </c>
    </row>
    <row r="73" spans="2:10" s="8" customFormat="1" ht="19.899999999999999" customHeight="1">
      <c r="B73" s="123"/>
      <c r="C73" s="124"/>
      <c r="D73" s="125" t="s">
        <v>98</v>
      </c>
      <c r="E73" s="126"/>
      <c r="F73" s="126"/>
      <c r="G73" s="126"/>
      <c r="H73" s="126"/>
      <c r="I73" s="127"/>
      <c r="J73" s="128">
        <f>J813+J855</f>
        <v>0</v>
      </c>
    </row>
    <row r="74" spans="2:10" s="8" customFormat="1" ht="19.899999999999999" customHeight="1">
      <c r="B74" s="123"/>
      <c r="C74" s="124"/>
      <c r="D74" s="125" t="s">
        <v>99</v>
      </c>
      <c r="E74" s="126"/>
      <c r="F74" s="126"/>
      <c r="G74" s="126"/>
      <c r="H74" s="126"/>
      <c r="I74" s="127"/>
      <c r="J74" s="128">
        <f>J815+J857</f>
        <v>0</v>
      </c>
    </row>
    <row r="75" spans="2:10" s="8" customFormat="1" ht="19.899999999999999" customHeight="1">
      <c r="B75" s="123"/>
      <c r="C75" s="124"/>
      <c r="D75" s="125" t="s">
        <v>100</v>
      </c>
      <c r="E75" s="126"/>
      <c r="F75" s="126"/>
      <c r="G75" s="126"/>
      <c r="H75" s="126"/>
      <c r="I75" s="127"/>
      <c r="J75" s="128">
        <f>J819+J861</f>
        <v>0</v>
      </c>
    </row>
    <row r="76" spans="2:10" s="8" customFormat="1" ht="19.899999999999999" customHeight="1">
      <c r="B76" s="123"/>
      <c r="C76" s="124"/>
      <c r="D76" s="125" t="s">
        <v>101</v>
      </c>
      <c r="E76" s="126"/>
      <c r="F76" s="126"/>
      <c r="G76" s="126"/>
      <c r="H76" s="126"/>
      <c r="I76" s="127"/>
      <c r="J76" s="128">
        <f>J863+J821</f>
        <v>0</v>
      </c>
    </row>
    <row r="77" spans="2:10" s="1" customFormat="1" ht="21.75" customHeight="1">
      <c r="B77" s="37"/>
      <c r="C77" s="38"/>
      <c r="D77" s="38"/>
      <c r="E77" s="38"/>
      <c r="F77" s="38"/>
      <c r="G77" s="38"/>
      <c r="H77" s="38"/>
      <c r="I77" s="101"/>
      <c r="J77" s="38"/>
    </row>
    <row r="78" spans="2:10" s="1" customFormat="1" ht="6.95" customHeight="1">
      <c r="B78" s="51"/>
      <c r="C78" s="52"/>
      <c r="D78" s="52"/>
      <c r="E78" s="52"/>
      <c r="F78" s="52"/>
      <c r="G78" s="52"/>
      <c r="H78" s="52"/>
      <c r="I78" s="111"/>
      <c r="J78" s="52"/>
    </row>
    <row r="82" spans="2:62" s="1" customFormat="1" ht="6.95" customHeight="1">
      <c r="B82" s="54"/>
      <c r="C82" s="55"/>
      <c r="D82" s="55"/>
      <c r="E82" s="55"/>
      <c r="F82" s="55"/>
      <c r="G82" s="55"/>
      <c r="H82" s="55"/>
      <c r="I82" s="112"/>
      <c r="J82" s="55"/>
      <c r="K82" s="37"/>
    </row>
    <row r="83" spans="2:62" s="1" customFormat="1" ht="36.950000000000003" customHeight="1">
      <c r="B83" s="37"/>
      <c r="C83" s="56" t="s">
        <v>102</v>
      </c>
      <c r="I83" s="129"/>
      <c r="K83" s="37"/>
    </row>
    <row r="84" spans="2:62" s="1" customFormat="1" ht="6.95" customHeight="1">
      <c r="B84" s="37"/>
      <c r="I84" s="129"/>
      <c r="K84" s="37"/>
    </row>
    <row r="85" spans="2:62" s="1" customFormat="1" ht="14.45" customHeight="1">
      <c r="B85" s="37"/>
      <c r="C85" s="58" t="s">
        <v>19</v>
      </c>
      <c r="I85" s="129"/>
      <c r="K85" s="37"/>
    </row>
    <row r="86" spans="2:62" s="1" customFormat="1" ht="16.5" customHeight="1">
      <c r="B86" s="37"/>
      <c r="E86" s="302" t="str">
        <f>E7</f>
        <v>ČEPRO Potěhy - slaboproudé instalace</v>
      </c>
      <c r="F86" s="303"/>
      <c r="G86" s="303"/>
      <c r="H86" s="303"/>
      <c r="I86" s="129"/>
      <c r="K86" s="37"/>
    </row>
    <row r="87" spans="2:62" s="1" customFormat="1" ht="14.45" customHeight="1">
      <c r="B87" s="37"/>
      <c r="C87" s="58" t="s">
        <v>88</v>
      </c>
      <c r="I87" s="129"/>
      <c r="K87" s="37"/>
    </row>
    <row r="88" spans="2:62" s="1" customFormat="1" ht="17.25" customHeight="1">
      <c r="B88" s="37"/>
      <c r="E88" s="297" t="str">
        <f>E9</f>
        <v>1101806_2 - ČEPRO Potěhy - poplachový zabezpečovací a tísňový sytém</v>
      </c>
      <c r="F88" s="304"/>
      <c r="G88" s="304"/>
      <c r="H88" s="304"/>
      <c r="I88" s="129"/>
      <c r="K88" s="37"/>
    </row>
    <row r="89" spans="2:62" s="1" customFormat="1" ht="6.95" customHeight="1">
      <c r="B89" s="37"/>
      <c r="I89" s="129"/>
      <c r="K89" s="37"/>
    </row>
    <row r="90" spans="2:62" s="1" customFormat="1" ht="18" customHeight="1">
      <c r="B90" s="37"/>
      <c r="C90" s="58" t="s">
        <v>23</v>
      </c>
      <c r="F90" s="130" t="str">
        <f>F12</f>
        <v>Potěhy</v>
      </c>
      <c r="I90" s="131" t="s">
        <v>25</v>
      </c>
      <c r="J90" s="62" t="str">
        <f>IF(J12="","",J12)</f>
        <v>19. 12. 2018</v>
      </c>
      <c r="K90" s="37"/>
    </row>
    <row r="91" spans="2:62" s="1" customFormat="1" ht="6.95" customHeight="1">
      <c r="B91" s="37"/>
      <c r="I91" s="129"/>
      <c r="K91" s="37"/>
    </row>
    <row r="92" spans="2:62" s="1" customFormat="1" ht="15">
      <c r="B92" s="37"/>
      <c r="C92" s="58" t="s">
        <v>27</v>
      </c>
      <c r="F92" s="130" t="s">
        <v>1280</v>
      </c>
      <c r="I92" s="131" t="s">
        <v>31</v>
      </c>
      <c r="J92" s="130" t="str">
        <f>E21</f>
        <v>premise, s.r.o.</v>
      </c>
      <c r="K92" s="37"/>
    </row>
    <row r="93" spans="2:62" s="1" customFormat="1" ht="14.45" customHeight="1">
      <c r="B93" s="37"/>
      <c r="C93" s="58" t="s">
        <v>30</v>
      </c>
      <c r="F93" s="130" t="str">
        <f>IF(E18="","",E18)</f>
        <v/>
      </c>
      <c r="I93" s="129"/>
      <c r="K93" s="37"/>
    </row>
    <row r="94" spans="2:62" s="1" customFormat="1" ht="10.35" customHeight="1">
      <c r="B94" s="37"/>
      <c r="I94" s="129"/>
      <c r="K94" s="37"/>
    </row>
    <row r="95" spans="2:62" s="9" customFormat="1" ht="29.25" customHeight="1">
      <c r="B95" s="132"/>
      <c r="C95" s="133" t="s">
        <v>103</v>
      </c>
      <c r="D95" s="134" t="s">
        <v>55</v>
      </c>
      <c r="E95" s="134" t="s">
        <v>51</v>
      </c>
      <c r="F95" s="134" t="s">
        <v>104</v>
      </c>
      <c r="G95" s="134" t="s">
        <v>105</v>
      </c>
      <c r="H95" s="134" t="s">
        <v>106</v>
      </c>
      <c r="I95" s="135" t="s">
        <v>107</v>
      </c>
      <c r="J95" s="134" t="s">
        <v>91</v>
      </c>
      <c r="K95" s="132"/>
      <c r="L95" s="68" t="s">
        <v>108</v>
      </c>
      <c r="M95" s="69" t="s">
        <v>40</v>
      </c>
      <c r="N95" s="69" t="s">
        <v>109</v>
      </c>
      <c r="O95" s="69" t="s">
        <v>110</v>
      </c>
      <c r="P95" s="69" t="s">
        <v>111</v>
      </c>
      <c r="Q95" s="69" t="s">
        <v>112</v>
      </c>
      <c r="R95" s="69" t="s">
        <v>113</v>
      </c>
      <c r="S95" s="70" t="s">
        <v>114</v>
      </c>
    </row>
    <row r="96" spans="2:62" s="1" customFormat="1" ht="29.25" customHeight="1">
      <c r="B96" s="37"/>
      <c r="C96" s="72" t="s">
        <v>92</v>
      </c>
      <c r="I96" s="129"/>
      <c r="J96" s="136">
        <f>J56</f>
        <v>0</v>
      </c>
      <c r="K96" s="37"/>
      <c r="L96" s="71"/>
      <c r="M96" s="63"/>
      <c r="N96" s="63"/>
      <c r="O96" s="137">
        <f>O97+O847+O851</f>
        <v>0</v>
      </c>
      <c r="P96" s="63"/>
      <c r="Q96" s="137">
        <f>Q97+Q847+Q851</f>
        <v>675.59864999999991</v>
      </c>
      <c r="R96" s="63"/>
      <c r="S96" s="138">
        <f>S97+S847+S851</f>
        <v>0</v>
      </c>
      <c r="AS96" s="20" t="s">
        <v>69</v>
      </c>
      <c r="AT96" s="20" t="s">
        <v>93</v>
      </c>
      <c r="BJ96" s="139">
        <f>BJ97+BJ847+BJ851</f>
        <v>0</v>
      </c>
    </row>
    <row r="97" spans="2:64" s="10" customFormat="1" ht="37.35" customHeight="1">
      <c r="B97" s="140"/>
      <c r="D97" s="141" t="s">
        <v>69</v>
      </c>
      <c r="E97" s="142" t="s">
        <v>115</v>
      </c>
      <c r="F97" s="142" t="s">
        <v>116</v>
      </c>
      <c r="I97" s="143"/>
      <c r="J97" s="144">
        <f>SUM(J99:J203)</f>
        <v>0</v>
      </c>
      <c r="K97" s="140"/>
      <c r="L97" s="145"/>
      <c r="M97" s="146"/>
      <c r="N97" s="146"/>
      <c r="O97" s="147">
        <f>O98+O225+O261+O353+O412+O487+O527+O638</f>
        <v>0</v>
      </c>
      <c r="P97" s="146"/>
      <c r="Q97" s="147">
        <f>Q98+Q225+Q261+Q353+Q412+Q487+Q527+Q638</f>
        <v>675.59864999999991</v>
      </c>
      <c r="R97" s="146"/>
      <c r="S97" s="148">
        <f>S98+S225+S261+S353+S412+S487+S527+S638</f>
        <v>0</v>
      </c>
      <c r="AQ97" s="141" t="s">
        <v>78</v>
      </c>
      <c r="AS97" s="149" t="s">
        <v>69</v>
      </c>
      <c r="AT97" s="149" t="s">
        <v>70</v>
      </c>
      <c r="AX97" s="141" t="s">
        <v>117</v>
      </c>
      <c r="BJ97" s="150">
        <f>BJ98+BJ225+BJ261+BJ353+BJ412+BJ487+BJ527+BJ638</f>
        <v>0</v>
      </c>
    </row>
    <row r="98" spans="2:64" s="10" customFormat="1" ht="19.899999999999999" customHeight="1">
      <c r="B98" s="140"/>
      <c r="D98" s="141" t="s">
        <v>69</v>
      </c>
      <c r="E98" s="151" t="s">
        <v>366</v>
      </c>
      <c r="F98" s="151" t="s">
        <v>367</v>
      </c>
      <c r="I98" s="143"/>
      <c r="J98" s="152">
        <f>SUM(J99:J203)</f>
        <v>0</v>
      </c>
      <c r="K98" s="140"/>
      <c r="L98" s="145"/>
      <c r="M98" s="146"/>
      <c r="N98" s="146"/>
      <c r="O98" s="147">
        <f>SUM(O99:O224)</f>
        <v>0</v>
      </c>
      <c r="P98" s="146"/>
      <c r="Q98" s="147">
        <f>SUM(Q99:Q224)</f>
        <v>8.0000000000000004E-4</v>
      </c>
      <c r="R98" s="146"/>
      <c r="S98" s="148">
        <f>SUM(S99:S224)</f>
        <v>0</v>
      </c>
      <c r="AQ98" s="141" t="s">
        <v>76</v>
      </c>
      <c r="AS98" s="149" t="s">
        <v>69</v>
      </c>
      <c r="AT98" s="149" t="s">
        <v>76</v>
      </c>
      <c r="AX98" s="141" t="s">
        <v>117</v>
      </c>
      <c r="BJ98" s="150">
        <f>SUM(BJ99:BJ224)</f>
        <v>0</v>
      </c>
    </row>
    <row r="99" spans="2:64" s="1" customFormat="1" ht="16.5" customHeight="1">
      <c r="B99" s="153"/>
      <c r="C99" s="154" t="s">
        <v>76</v>
      </c>
      <c r="D99" s="154" t="s">
        <v>118</v>
      </c>
      <c r="E99" s="155" t="s">
        <v>368</v>
      </c>
      <c r="F99" s="242" t="s">
        <v>1191</v>
      </c>
      <c r="G99" s="157" t="s">
        <v>135</v>
      </c>
      <c r="H99" s="158">
        <v>1</v>
      </c>
      <c r="I99" s="159"/>
      <c r="J99" s="160">
        <f>ROUND(I99*H99,2)</f>
        <v>0</v>
      </c>
      <c r="K99" s="37"/>
      <c r="L99" s="161" t="s">
        <v>5</v>
      </c>
      <c r="M99" s="162" t="s">
        <v>41</v>
      </c>
      <c r="N99" s="38"/>
      <c r="O99" s="163">
        <f>N99*H99</f>
        <v>0</v>
      </c>
      <c r="P99" s="163">
        <v>0</v>
      </c>
      <c r="Q99" s="163">
        <f>P99*H99</f>
        <v>0</v>
      </c>
      <c r="R99" s="163">
        <v>0</v>
      </c>
      <c r="S99" s="164">
        <f>R99*H99</f>
        <v>0</v>
      </c>
      <c r="AQ99" s="20" t="s">
        <v>120</v>
      </c>
      <c r="AS99" s="20" t="s">
        <v>118</v>
      </c>
      <c r="AT99" s="20" t="s">
        <v>78</v>
      </c>
      <c r="AX99" s="20" t="s">
        <v>117</v>
      </c>
      <c r="BD99" s="165">
        <f>IF(M99="základní",J99,0)</f>
        <v>0</v>
      </c>
      <c r="BE99" s="165">
        <f>IF(M99="snížená",J99,0)</f>
        <v>0</v>
      </c>
      <c r="BF99" s="165">
        <f>IF(M99="zákl. přenesená",J99,0)</f>
        <v>0</v>
      </c>
      <c r="BG99" s="165">
        <f>IF(M99="sníž. přenesená",J99,0)</f>
        <v>0</v>
      </c>
      <c r="BH99" s="165">
        <f>IF(M99="nulová",J99,0)</f>
        <v>0</v>
      </c>
      <c r="BI99" s="20" t="s">
        <v>76</v>
      </c>
      <c r="BJ99" s="165">
        <f>ROUND(I99*H99,2)</f>
        <v>0</v>
      </c>
      <c r="BK99" s="20" t="s">
        <v>120</v>
      </c>
      <c r="BL99" s="20" t="s">
        <v>369</v>
      </c>
    </row>
    <row r="100" spans="2:64" s="1" customFormat="1" ht="25.5" customHeight="1">
      <c r="B100" s="153"/>
      <c r="C100" s="238" t="s">
        <v>78</v>
      </c>
      <c r="D100" s="238" t="s">
        <v>121</v>
      </c>
      <c r="E100" s="232" t="s">
        <v>370</v>
      </c>
      <c r="F100" s="243" t="s">
        <v>371</v>
      </c>
      <c r="G100" s="239" t="s">
        <v>135</v>
      </c>
      <c r="H100" s="240">
        <v>1</v>
      </c>
      <c r="I100" s="171"/>
      <c r="J100" s="172">
        <f>ROUND(I100*H100,2)</f>
        <v>0</v>
      </c>
      <c r="K100" s="173"/>
      <c r="L100" s="174" t="s">
        <v>5</v>
      </c>
      <c r="M100" s="175" t="s">
        <v>41</v>
      </c>
      <c r="N100" s="38"/>
      <c r="O100" s="163">
        <f>N100*H100</f>
        <v>0</v>
      </c>
      <c r="P100" s="163">
        <v>0</v>
      </c>
      <c r="Q100" s="163">
        <f>P100*H100</f>
        <v>0</v>
      </c>
      <c r="R100" s="163">
        <v>0</v>
      </c>
      <c r="S100" s="164">
        <f>R100*H100</f>
        <v>0</v>
      </c>
      <c r="AQ100" s="20" t="s">
        <v>122</v>
      </c>
      <c r="AS100" s="20" t="s">
        <v>121</v>
      </c>
      <c r="AT100" s="20" t="s">
        <v>78</v>
      </c>
      <c r="AX100" s="20" t="s">
        <v>117</v>
      </c>
      <c r="BD100" s="165">
        <f>IF(M100="základní",J100,0)</f>
        <v>0</v>
      </c>
      <c r="BE100" s="165">
        <f>IF(M100="snížená",J100,0)</f>
        <v>0</v>
      </c>
      <c r="BF100" s="165">
        <f>IF(M100="zákl. přenesená",J100,0)</f>
        <v>0</v>
      </c>
      <c r="BG100" s="165">
        <f>IF(M100="sníž. přenesená",J100,0)</f>
        <v>0</v>
      </c>
      <c r="BH100" s="165">
        <f>IF(M100="nulová",J100,0)</f>
        <v>0</v>
      </c>
      <c r="BI100" s="20" t="s">
        <v>76</v>
      </c>
      <c r="BJ100" s="165">
        <f>ROUND(I100*H100,2)</f>
        <v>0</v>
      </c>
      <c r="BK100" s="20" t="s">
        <v>120</v>
      </c>
      <c r="BL100" s="20" t="s">
        <v>78</v>
      </c>
    </row>
    <row r="101" spans="2:64" s="1" customFormat="1">
      <c r="B101" s="37"/>
      <c r="C101" s="233"/>
      <c r="D101" s="233"/>
      <c r="E101" s="233"/>
      <c r="F101" s="237" t="s">
        <v>367</v>
      </c>
      <c r="G101" s="233"/>
      <c r="H101" s="233"/>
      <c r="I101" s="244"/>
      <c r="J101" s="244"/>
      <c r="K101" s="37"/>
      <c r="L101" s="177"/>
      <c r="M101" s="38"/>
      <c r="N101" s="38"/>
      <c r="O101" s="38"/>
      <c r="P101" s="38"/>
      <c r="Q101" s="38"/>
      <c r="R101" s="38"/>
      <c r="S101" s="65"/>
      <c r="AS101" s="20" t="s">
        <v>131</v>
      </c>
      <c r="AT101" s="20" t="s">
        <v>78</v>
      </c>
    </row>
    <row r="102" spans="2:64" s="1" customFormat="1" ht="16.5" customHeight="1">
      <c r="B102" s="153"/>
      <c r="C102" s="154" t="s">
        <v>123</v>
      </c>
      <c r="D102" s="154" t="s">
        <v>118</v>
      </c>
      <c r="E102" s="155" t="s">
        <v>372</v>
      </c>
      <c r="F102" s="242" t="s">
        <v>373</v>
      </c>
      <c r="G102" s="157" t="s">
        <v>135</v>
      </c>
      <c r="H102" s="158">
        <v>1</v>
      </c>
      <c r="I102" s="171"/>
      <c r="J102" s="172">
        <f t="shared" ref="J102:J164" si="0">ROUND(I102*H102,2)</f>
        <v>0</v>
      </c>
      <c r="K102" s="37"/>
      <c r="L102" s="161" t="s">
        <v>5</v>
      </c>
      <c r="M102" s="162" t="s">
        <v>41</v>
      </c>
      <c r="N102" s="38"/>
      <c r="O102" s="163">
        <f>N102*H102</f>
        <v>0</v>
      </c>
      <c r="P102" s="163">
        <v>0</v>
      </c>
      <c r="Q102" s="163">
        <f>P102*H102</f>
        <v>0</v>
      </c>
      <c r="R102" s="163">
        <v>0</v>
      </c>
      <c r="S102" s="164">
        <f>R102*H102</f>
        <v>0</v>
      </c>
      <c r="AQ102" s="20" t="s">
        <v>120</v>
      </c>
      <c r="AS102" s="20" t="s">
        <v>118</v>
      </c>
      <c r="AT102" s="20" t="s">
        <v>78</v>
      </c>
      <c r="AX102" s="20" t="s">
        <v>117</v>
      </c>
      <c r="BD102" s="165">
        <f>IF(M102="základní",J102,0)</f>
        <v>0</v>
      </c>
      <c r="BE102" s="165">
        <f>IF(M102="snížená",J102,0)</f>
        <v>0</v>
      </c>
      <c r="BF102" s="165">
        <f>IF(M102="zákl. přenesená",J102,0)</f>
        <v>0</v>
      </c>
      <c r="BG102" s="165">
        <f>IF(M102="sníž. přenesená",J102,0)</f>
        <v>0</v>
      </c>
      <c r="BH102" s="165">
        <f>IF(M102="nulová",J102,0)</f>
        <v>0</v>
      </c>
      <c r="BI102" s="20" t="s">
        <v>76</v>
      </c>
      <c r="BJ102" s="165">
        <f>ROUND(I102*H102,2)</f>
        <v>0</v>
      </c>
      <c r="BK102" s="20" t="s">
        <v>120</v>
      </c>
      <c r="BL102" s="20" t="s">
        <v>374</v>
      </c>
    </row>
    <row r="103" spans="2:64" s="1" customFormat="1" ht="38.25" customHeight="1">
      <c r="B103" s="153"/>
      <c r="C103" s="238" t="s">
        <v>124</v>
      </c>
      <c r="D103" s="238" t="s">
        <v>121</v>
      </c>
      <c r="E103" s="232" t="s">
        <v>375</v>
      </c>
      <c r="F103" s="243" t="s">
        <v>376</v>
      </c>
      <c r="G103" s="239" t="s">
        <v>135</v>
      </c>
      <c r="H103" s="240">
        <v>1</v>
      </c>
      <c r="I103" s="159"/>
      <c r="J103" s="160">
        <f t="shared" si="0"/>
        <v>0</v>
      </c>
      <c r="K103" s="173"/>
      <c r="L103" s="174" t="s">
        <v>5</v>
      </c>
      <c r="M103" s="175" t="s">
        <v>41</v>
      </c>
      <c r="N103" s="38"/>
      <c r="O103" s="163">
        <f>N103*H103</f>
        <v>0</v>
      </c>
      <c r="P103" s="163">
        <v>0</v>
      </c>
      <c r="Q103" s="163">
        <f>P103*H103</f>
        <v>0</v>
      </c>
      <c r="R103" s="163">
        <v>0</v>
      </c>
      <c r="S103" s="164">
        <f>R103*H103</f>
        <v>0</v>
      </c>
      <c r="AQ103" s="20" t="s">
        <v>122</v>
      </c>
      <c r="AS103" s="20" t="s">
        <v>121</v>
      </c>
      <c r="AT103" s="20" t="s">
        <v>78</v>
      </c>
      <c r="AX103" s="20" t="s">
        <v>117</v>
      </c>
      <c r="BD103" s="165">
        <f>IF(M103="základní",J103,0)</f>
        <v>0</v>
      </c>
      <c r="BE103" s="165">
        <f>IF(M103="snížená",J103,0)</f>
        <v>0</v>
      </c>
      <c r="BF103" s="165">
        <f>IF(M103="zákl. přenesená",J103,0)</f>
        <v>0</v>
      </c>
      <c r="BG103" s="165">
        <f>IF(M103="sníž. přenesená",J103,0)</f>
        <v>0</v>
      </c>
      <c r="BH103" s="165">
        <f>IF(M103="nulová",J103,0)</f>
        <v>0</v>
      </c>
      <c r="BI103" s="20" t="s">
        <v>76</v>
      </c>
      <c r="BJ103" s="165">
        <f>ROUND(I103*H103,2)</f>
        <v>0</v>
      </c>
      <c r="BK103" s="20" t="s">
        <v>120</v>
      </c>
      <c r="BL103" s="20" t="s">
        <v>124</v>
      </c>
    </row>
    <row r="104" spans="2:64" s="1" customFormat="1">
      <c r="B104" s="37"/>
      <c r="C104" s="233"/>
      <c r="D104" s="233"/>
      <c r="E104" s="233"/>
      <c r="F104" s="237" t="s">
        <v>367</v>
      </c>
      <c r="G104" s="233"/>
      <c r="H104" s="233"/>
      <c r="I104" s="245"/>
      <c r="J104" s="245"/>
      <c r="K104" s="37"/>
      <c r="L104" s="177"/>
      <c r="M104" s="38"/>
      <c r="N104" s="38"/>
      <c r="O104" s="38"/>
      <c r="P104" s="38"/>
      <c r="Q104" s="38"/>
      <c r="R104" s="38"/>
      <c r="S104" s="65"/>
      <c r="AS104" s="20" t="s">
        <v>131</v>
      </c>
      <c r="AT104" s="20" t="s">
        <v>78</v>
      </c>
    </row>
    <row r="105" spans="2:64" s="1" customFormat="1" ht="16.5" customHeight="1">
      <c r="B105" s="153"/>
      <c r="C105" s="154" t="s">
        <v>125</v>
      </c>
      <c r="D105" s="154" t="s">
        <v>118</v>
      </c>
      <c r="E105" s="155" t="s">
        <v>377</v>
      </c>
      <c r="F105" s="242" t="s">
        <v>378</v>
      </c>
      <c r="G105" s="157" t="s">
        <v>135</v>
      </c>
      <c r="H105" s="158">
        <v>1</v>
      </c>
      <c r="I105" s="159"/>
      <c r="J105" s="160">
        <f t="shared" si="0"/>
        <v>0</v>
      </c>
      <c r="K105" s="37"/>
      <c r="L105" s="161" t="s">
        <v>5</v>
      </c>
      <c r="M105" s="162" t="s">
        <v>41</v>
      </c>
      <c r="N105" s="38"/>
      <c r="O105" s="163">
        <f>N105*H105</f>
        <v>0</v>
      </c>
      <c r="P105" s="163">
        <v>0</v>
      </c>
      <c r="Q105" s="163">
        <f>P105*H105</f>
        <v>0</v>
      </c>
      <c r="R105" s="163">
        <v>0</v>
      </c>
      <c r="S105" s="164">
        <f>R105*H105</f>
        <v>0</v>
      </c>
      <c r="AQ105" s="20" t="s">
        <v>120</v>
      </c>
      <c r="AS105" s="20" t="s">
        <v>118</v>
      </c>
      <c r="AT105" s="20" t="s">
        <v>78</v>
      </c>
      <c r="AX105" s="20" t="s">
        <v>117</v>
      </c>
      <c r="BD105" s="165">
        <f>IF(M105="základní",J105,0)</f>
        <v>0</v>
      </c>
      <c r="BE105" s="165">
        <f>IF(M105="snížená",J105,0)</f>
        <v>0</v>
      </c>
      <c r="BF105" s="165">
        <f>IF(M105="zákl. přenesená",J105,0)</f>
        <v>0</v>
      </c>
      <c r="BG105" s="165">
        <f>IF(M105="sníž. přenesená",J105,0)</f>
        <v>0</v>
      </c>
      <c r="BH105" s="165">
        <f>IF(M105="nulová",J105,0)</f>
        <v>0</v>
      </c>
      <c r="BI105" s="20" t="s">
        <v>76</v>
      </c>
      <c r="BJ105" s="165">
        <f>ROUND(I105*H105,2)</f>
        <v>0</v>
      </c>
      <c r="BK105" s="20" t="s">
        <v>120</v>
      </c>
      <c r="BL105" s="20" t="s">
        <v>379</v>
      </c>
    </row>
    <row r="106" spans="2:64" s="1" customFormat="1" ht="25.5" customHeight="1">
      <c r="B106" s="153"/>
      <c r="C106" s="238" t="s">
        <v>126</v>
      </c>
      <c r="D106" s="238" t="s">
        <v>121</v>
      </c>
      <c r="E106" s="232" t="s">
        <v>380</v>
      </c>
      <c r="F106" s="243" t="s">
        <v>381</v>
      </c>
      <c r="G106" s="239" t="s">
        <v>135</v>
      </c>
      <c r="H106" s="240">
        <v>1</v>
      </c>
      <c r="I106" s="171"/>
      <c r="J106" s="172">
        <f t="shared" si="0"/>
        <v>0</v>
      </c>
      <c r="K106" s="173"/>
      <c r="L106" s="174" t="s">
        <v>5</v>
      </c>
      <c r="M106" s="175" t="s">
        <v>41</v>
      </c>
      <c r="N106" s="38"/>
      <c r="O106" s="163">
        <f>N106*H106</f>
        <v>0</v>
      </c>
      <c r="P106" s="163">
        <v>0</v>
      </c>
      <c r="Q106" s="163">
        <f>P106*H106</f>
        <v>0</v>
      </c>
      <c r="R106" s="163">
        <v>0</v>
      </c>
      <c r="S106" s="164">
        <f>R106*H106</f>
        <v>0</v>
      </c>
      <c r="AQ106" s="20" t="s">
        <v>122</v>
      </c>
      <c r="AS106" s="20" t="s">
        <v>121</v>
      </c>
      <c r="AT106" s="20" t="s">
        <v>78</v>
      </c>
      <c r="AX106" s="20" t="s">
        <v>117</v>
      </c>
      <c r="BD106" s="165">
        <f>IF(M106="základní",J106,0)</f>
        <v>0</v>
      </c>
      <c r="BE106" s="165">
        <f>IF(M106="snížená",J106,0)</f>
        <v>0</v>
      </c>
      <c r="BF106" s="165">
        <f>IF(M106="zákl. přenesená",J106,0)</f>
        <v>0</v>
      </c>
      <c r="BG106" s="165">
        <f>IF(M106="sníž. přenesená",J106,0)</f>
        <v>0</v>
      </c>
      <c r="BH106" s="165">
        <f>IF(M106="nulová",J106,0)</f>
        <v>0</v>
      </c>
      <c r="BI106" s="20" t="s">
        <v>76</v>
      </c>
      <c r="BJ106" s="165">
        <f>ROUND(I106*H106,2)</f>
        <v>0</v>
      </c>
      <c r="BK106" s="20" t="s">
        <v>120</v>
      </c>
      <c r="BL106" s="20" t="s">
        <v>126</v>
      </c>
    </row>
    <row r="107" spans="2:64" s="1" customFormat="1">
      <c r="B107" s="37"/>
      <c r="C107" s="233"/>
      <c r="D107" s="233"/>
      <c r="E107" s="233"/>
      <c r="F107" s="237" t="s">
        <v>367</v>
      </c>
      <c r="G107" s="233"/>
      <c r="H107" s="233"/>
      <c r="I107" s="244"/>
      <c r="J107" s="244"/>
      <c r="K107" s="37"/>
      <c r="L107" s="177"/>
      <c r="M107" s="38"/>
      <c r="N107" s="38"/>
      <c r="O107" s="38"/>
      <c r="P107" s="38"/>
      <c r="Q107" s="38"/>
      <c r="R107" s="38"/>
      <c r="S107" s="65"/>
      <c r="AS107" s="20" t="s">
        <v>131</v>
      </c>
      <c r="AT107" s="20" t="s">
        <v>78</v>
      </c>
    </row>
    <row r="108" spans="2:64" s="1" customFormat="1" ht="16.5" customHeight="1">
      <c r="B108" s="153"/>
      <c r="C108" s="154" t="s">
        <v>128</v>
      </c>
      <c r="D108" s="154" t="s">
        <v>118</v>
      </c>
      <c r="E108" s="155" t="s">
        <v>382</v>
      </c>
      <c r="F108" s="242" t="s">
        <v>383</v>
      </c>
      <c r="G108" s="157" t="s">
        <v>135</v>
      </c>
      <c r="H108" s="158">
        <v>1</v>
      </c>
      <c r="I108" s="171"/>
      <c r="J108" s="172">
        <f t="shared" si="0"/>
        <v>0</v>
      </c>
      <c r="K108" s="37"/>
      <c r="L108" s="161" t="s">
        <v>5</v>
      </c>
      <c r="M108" s="162" t="s">
        <v>41</v>
      </c>
      <c r="N108" s="38"/>
      <c r="O108" s="163">
        <f>N108*H108</f>
        <v>0</v>
      </c>
      <c r="P108" s="163">
        <v>0</v>
      </c>
      <c r="Q108" s="163">
        <f>P108*H108</f>
        <v>0</v>
      </c>
      <c r="R108" s="163">
        <v>0</v>
      </c>
      <c r="S108" s="164">
        <f>R108*H108</f>
        <v>0</v>
      </c>
      <c r="AQ108" s="20" t="s">
        <v>120</v>
      </c>
      <c r="AS108" s="20" t="s">
        <v>118</v>
      </c>
      <c r="AT108" s="20" t="s">
        <v>78</v>
      </c>
      <c r="AX108" s="20" t="s">
        <v>117</v>
      </c>
      <c r="BD108" s="165">
        <f>IF(M108="základní",J108,0)</f>
        <v>0</v>
      </c>
      <c r="BE108" s="165">
        <f>IF(M108="snížená",J108,0)</f>
        <v>0</v>
      </c>
      <c r="BF108" s="165">
        <f>IF(M108="zákl. přenesená",J108,0)</f>
        <v>0</v>
      </c>
      <c r="BG108" s="165">
        <f>IF(M108="sníž. přenesená",J108,0)</f>
        <v>0</v>
      </c>
      <c r="BH108" s="165">
        <f>IF(M108="nulová",J108,0)</f>
        <v>0</v>
      </c>
      <c r="BI108" s="20" t="s">
        <v>76</v>
      </c>
      <c r="BJ108" s="165">
        <f>ROUND(I108*H108,2)</f>
        <v>0</v>
      </c>
      <c r="BK108" s="20" t="s">
        <v>120</v>
      </c>
      <c r="BL108" s="20" t="s">
        <v>384</v>
      </c>
    </row>
    <row r="109" spans="2:64" s="1" customFormat="1" ht="51" customHeight="1">
      <c r="B109" s="153"/>
      <c r="C109" s="238" t="s">
        <v>129</v>
      </c>
      <c r="D109" s="238" t="s">
        <v>121</v>
      </c>
      <c r="E109" s="232" t="s">
        <v>385</v>
      </c>
      <c r="F109" s="243" t="s">
        <v>1192</v>
      </c>
      <c r="G109" s="239" t="s">
        <v>135</v>
      </c>
      <c r="H109" s="240">
        <v>1</v>
      </c>
      <c r="I109" s="159"/>
      <c r="J109" s="160">
        <f t="shared" si="0"/>
        <v>0</v>
      </c>
      <c r="K109" s="173"/>
      <c r="L109" s="174" t="s">
        <v>5</v>
      </c>
      <c r="M109" s="175" t="s">
        <v>41</v>
      </c>
      <c r="N109" s="38"/>
      <c r="O109" s="163">
        <f>N109*H109</f>
        <v>0</v>
      </c>
      <c r="P109" s="163">
        <v>0</v>
      </c>
      <c r="Q109" s="163">
        <f>P109*H109</f>
        <v>0</v>
      </c>
      <c r="R109" s="163">
        <v>0</v>
      </c>
      <c r="S109" s="164">
        <f>R109*H109</f>
        <v>0</v>
      </c>
      <c r="AQ109" s="20" t="s">
        <v>122</v>
      </c>
      <c r="AS109" s="20" t="s">
        <v>121</v>
      </c>
      <c r="AT109" s="20" t="s">
        <v>78</v>
      </c>
      <c r="AX109" s="20" t="s">
        <v>117</v>
      </c>
      <c r="BD109" s="165">
        <f>IF(M109="základní",J109,0)</f>
        <v>0</v>
      </c>
      <c r="BE109" s="165">
        <f>IF(M109="snížená",J109,0)</f>
        <v>0</v>
      </c>
      <c r="BF109" s="165">
        <f>IF(M109="zákl. přenesená",J109,0)</f>
        <v>0</v>
      </c>
      <c r="BG109" s="165">
        <f>IF(M109="sníž. přenesená",J109,0)</f>
        <v>0</v>
      </c>
      <c r="BH109" s="165">
        <f>IF(M109="nulová",J109,0)</f>
        <v>0</v>
      </c>
      <c r="BI109" s="20" t="s">
        <v>76</v>
      </c>
      <c r="BJ109" s="165">
        <f>ROUND(I109*H109,2)</f>
        <v>0</v>
      </c>
      <c r="BK109" s="20" t="s">
        <v>120</v>
      </c>
      <c r="BL109" s="20" t="s">
        <v>129</v>
      </c>
    </row>
    <row r="110" spans="2:64" s="1" customFormat="1">
      <c r="B110" s="37"/>
      <c r="C110" s="233"/>
      <c r="D110" s="233"/>
      <c r="E110" s="233"/>
      <c r="F110" s="237" t="s">
        <v>367</v>
      </c>
      <c r="G110" s="233"/>
      <c r="H110" s="233"/>
      <c r="I110" s="245"/>
      <c r="J110" s="245"/>
      <c r="K110" s="37"/>
      <c r="L110" s="177"/>
      <c r="M110" s="38"/>
      <c r="N110" s="38"/>
      <c r="O110" s="38"/>
      <c r="P110" s="38"/>
      <c r="Q110" s="38"/>
      <c r="R110" s="38"/>
      <c r="S110" s="65"/>
      <c r="AS110" s="20" t="s">
        <v>131</v>
      </c>
      <c r="AT110" s="20" t="s">
        <v>78</v>
      </c>
    </row>
    <row r="111" spans="2:64" s="1" customFormat="1" ht="25.5" customHeight="1">
      <c r="B111" s="153"/>
      <c r="C111" s="154" t="s">
        <v>132</v>
      </c>
      <c r="D111" s="154" t="s">
        <v>118</v>
      </c>
      <c r="E111" s="155" t="s">
        <v>386</v>
      </c>
      <c r="F111" s="242" t="s">
        <v>1193</v>
      </c>
      <c r="G111" s="157" t="s">
        <v>135</v>
      </c>
      <c r="H111" s="158">
        <v>1</v>
      </c>
      <c r="I111" s="159"/>
      <c r="J111" s="160">
        <f t="shared" si="0"/>
        <v>0</v>
      </c>
      <c r="K111" s="37"/>
      <c r="L111" s="161" t="s">
        <v>5</v>
      </c>
      <c r="M111" s="162" t="s">
        <v>41</v>
      </c>
      <c r="N111" s="38"/>
      <c r="O111" s="163">
        <f>N111*H111</f>
        <v>0</v>
      </c>
      <c r="P111" s="163">
        <v>0</v>
      </c>
      <c r="Q111" s="163">
        <f>P111*H111</f>
        <v>0</v>
      </c>
      <c r="R111" s="163">
        <v>0</v>
      </c>
      <c r="S111" s="164">
        <f>R111*H111</f>
        <v>0</v>
      </c>
      <c r="AQ111" s="20" t="s">
        <v>120</v>
      </c>
      <c r="AS111" s="20" t="s">
        <v>118</v>
      </c>
      <c r="AT111" s="20" t="s">
        <v>78</v>
      </c>
      <c r="AX111" s="20" t="s">
        <v>117</v>
      </c>
      <c r="BD111" s="165">
        <f>IF(M111="základní",J111,0)</f>
        <v>0</v>
      </c>
      <c r="BE111" s="165">
        <f>IF(M111="snížená",J111,0)</f>
        <v>0</v>
      </c>
      <c r="BF111" s="165">
        <f>IF(M111="zákl. přenesená",J111,0)</f>
        <v>0</v>
      </c>
      <c r="BG111" s="165">
        <f>IF(M111="sníž. přenesená",J111,0)</f>
        <v>0</v>
      </c>
      <c r="BH111" s="165">
        <f>IF(M111="nulová",J111,0)</f>
        <v>0</v>
      </c>
      <c r="BI111" s="20" t="s">
        <v>76</v>
      </c>
      <c r="BJ111" s="165">
        <f>ROUND(I111*H111,2)</f>
        <v>0</v>
      </c>
      <c r="BK111" s="20" t="s">
        <v>120</v>
      </c>
      <c r="BL111" s="20" t="s">
        <v>387</v>
      </c>
    </row>
    <row r="112" spans="2:64" s="1" customFormat="1" ht="25.5" customHeight="1">
      <c r="B112" s="153"/>
      <c r="C112" s="238" t="s">
        <v>134</v>
      </c>
      <c r="D112" s="238" t="s">
        <v>121</v>
      </c>
      <c r="E112" s="232" t="s">
        <v>388</v>
      </c>
      <c r="F112" s="243" t="s">
        <v>389</v>
      </c>
      <c r="G112" s="239" t="s">
        <v>135</v>
      </c>
      <c r="H112" s="240">
        <v>1</v>
      </c>
      <c r="I112" s="171"/>
      <c r="J112" s="172">
        <f t="shared" si="0"/>
        <v>0</v>
      </c>
      <c r="K112" s="173"/>
      <c r="L112" s="174" t="s">
        <v>5</v>
      </c>
      <c r="M112" s="175" t="s">
        <v>41</v>
      </c>
      <c r="N112" s="38"/>
      <c r="O112" s="163">
        <f>N112*H112</f>
        <v>0</v>
      </c>
      <c r="P112" s="163">
        <v>0</v>
      </c>
      <c r="Q112" s="163">
        <f>P112*H112</f>
        <v>0</v>
      </c>
      <c r="R112" s="163">
        <v>0</v>
      </c>
      <c r="S112" s="164">
        <f>R112*H112</f>
        <v>0</v>
      </c>
      <c r="AQ112" s="20" t="s">
        <v>122</v>
      </c>
      <c r="AS112" s="20" t="s">
        <v>121</v>
      </c>
      <c r="AT112" s="20" t="s">
        <v>78</v>
      </c>
      <c r="AX112" s="20" t="s">
        <v>117</v>
      </c>
      <c r="BD112" s="165">
        <f>IF(M112="základní",J112,0)</f>
        <v>0</v>
      </c>
      <c r="BE112" s="165">
        <f>IF(M112="snížená",J112,0)</f>
        <v>0</v>
      </c>
      <c r="BF112" s="165">
        <f>IF(M112="zákl. přenesená",J112,0)</f>
        <v>0</v>
      </c>
      <c r="BG112" s="165">
        <f>IF(M112="sníž. přenesená",J112,0)</f>
        <v>0</v>
      </c>
      <c r="BH112" s="165">
        <f>IF(M112="nulová",J112,0)</f>
        <v>0</v>
      </c>
      <c r="BI112" s="20" t="s">
        <v>76</v>
      </c>
      <c r="BJ112" s="165">
        <f>ROUND(I112*H112,2)</f>
        <v>0</v>
      </c>
      <c r="BK112" s="20" t="s">
        <v>120</v>
      </c>
      <c r="BL112" s="20" t="s">
        <v>134</v>
      </c>
    </row>
    <row r="113" spans="2:64" s="1" customFormat="1">
      <c r="B113" s="37"/>
      <c r="C113" s="233"/>
      <c r="D113" s="233"/>
      <c r="E113" s="233"/>
      <c r="F113" s="237" t="s">
        <v>367</v>
      </c>
      <c r="G113" s="233"/>
      <c r="H113" s="233"/>
      <c r="I113" s="244"/>
      <c r="J113" s="244"/>
      <c r="K113" s="37"/>
      <c r="L113" s="177"/>
      <c r="M113" s="38"/>
      <c r="N113" s="38"/>
      <c r="O113" s="38"/>
      <c r="P113" s="38"/>
      <c r="Q113" s="38"/>
      <c r="R113" s="38"/>
      <c r="S113" s="65"/>
      <c r="AS113" s="20" t="s">
        <v>131</v>
      </c>
      <c r="AT113" s="20" t="s">
        <v>78</v>
      </c>
    </row>
    <row r="114" spans="2:64" s="1" customFormat="1" ht="16.5" customHeight="1">
      <c r="B114" s="153"/>
      <c r="C114" s="154" t="s">
        <v>136</v>
      </c>
      <c r="D114" s="154" t="s">
        <v>118</v>
      </c>
      <c r="E114" s="155" t="s">
        <v>390</v>
      </c>
      <c r="F114" s="242" t="s">
        <v>1194</v>
      </c>
      <c r="G114" s="157" t="s">
        <v>135</v>
      </c>
      <c r="H114" s="158">
        <v>5</v>
      </c>
      <c r="I114" s="171"/>
      <c r="J114" s="172">
        <f t="shared" si="0"/>
        <v>0</v>
      </c>
      <c r="K114" s="37"/>
      <c r="L114" s="161" t="s">
        <v>5</v>
      </c>
      <c r="M114" s="162" t="s">
        <v>41</v>
      </c>
      <c r="N114" s="38"/>
      <c r="O114" s="163">
        <f>N114*H114</f>
        <v>0</v>
      </c>
      <c r="P114" s="163">
        <v>0</v>
      </c>
      <c r="Q114" s="163">
        <f>P114*H114</f>
        <v>0</v>
      </c>
      <c r="R114" s="163">
        <v>0</v>
      </c>
      <c r="S114" s="164">
        <f>R114*H114</f>
        <v>0</v>
      </c>
      <c r="AQ114" s="20" t="s">
        <v>120</v>
      </c>
      <c r="AS114" s="20" t="s">
        <v>118</v>
      </c>
      <c r="AT114" s="20" t="s">
        <v>78</v>
      </c>
      <c r="AX114" s="20" t="s">
        <v>117</v>
      </c>
      <c r="BD114" s="165">
        <f>IF(M114="základní",J114,0)</f>
        <v>0</v>
      </c>
      <c r="BE114" s="165">
        <f>IF(M114="snížená",J114,0)</f>
        <v>0</v>
      </c>
      <c r="BF114" s="165">
        <f>IF(M114="zákl. přenesená",J114,0)</f>
        <v>0</v>
      </c>
      <c r="BG114" s="165">
        <f>IF(M114="sníž. přenesená",J114,0)</f>
        <v>0</v>
      </c>
      <c r="BH114" s="165">
        <f>IF(M114="nulová",J114,0)</f>
        <v>0</v>
      </c>
      <c r="BI114" s="20" t="s">
        <v>76</v>
      </c>
      <c r="BJ114" s="165">
        <f>ROUND(I114*H114,2)</f>
        <v>0</v>
      </c>
      <c r="BK114" s="20" t="s">
        <v>120</v>
      </c>
      <c r="BL114" s="20" t="s">
        <v>391</v>
      </c>
    </row>
    <row r="115" spans="2:64" s="1" customFormat="1" ht="51" customHeight="1">
      <c r="B115" s="153"/>
      <c r="C115" s="238" t="s">
        <v>138</v>
      </c>
      <c r="D115" s="238" t="s">
        <v>121</v>
      </c>
      <c r="E115" s="234" t="s">
        <v>1195</v>
      </c>
      <c r="F115" s="243" t="s">
        <v>1196</v>
      </c>
      <c r="G115" s="239" t="s">
        <v>135</v>
      </c>
      <c r="H115" s="240">
        <v>5</v>
      </c>
      <c r="I115" s="159"/>
      <c r="J115" s="160">
        <f t="shared" si="0"/>
        <v>0</v>
      </c>
      <c r="K115" s="173"/>
      <c r="L115" s="174" t="s">
        <v>5</v>
      </c>
      <c r="M115" s="175" t="s">
        <v>41</v>
      </c>
      <c r="N115" s="38"/>
      <c r="O115" s="163">
        <f>N115*H115</f>
        <v>0</v>
      </c>
      <c r="P115" s="163">
        <v>0</v>
      </c>
      <c r="Q115" s="163">
        <f>P115*H115</f>
        <v>0</v>
      </c>
      <c r="R115" s="163">
        <v>0</v>
      </c>
      <c r="S115" s="164">
        <f>R115*H115</f>
        <v>0</v>
      </c>
      <c r="AQ115" s="20" t="s">
        <v>122</v>
      </c>
      <c r="AS115" s="20" t="s">
        <v>121</v>
      </c>
      <c r="AT115" s="20" t="s">
        <v>78</v>
      </c>
      <c r="AX115" s="20" t="s">
        <v>117</v>
      </c>
      <c r="BD115" s="165">
        <f>IF(M115="základní",J115,0)</f>
        <v>0</v>
      </c>
      <c r="BE115" s="165">
        <f>IF(M115="snížená",J115,0)</f>
        <v>0</v>
      </c>
      <c r="BF115" s="165">
        <f>IF(M115="zákl. přenesená",J115,0)</f>
        <v>0</v>
      </c>
      <c r="BG115" s="165">
        <f>IF(M115="sníž. přenesená",J115,0)</f>
        <v>0</v>
      </c>
      <c r="BH115" s="165">
        <f>IF(M115="nulová",J115,0)</f>
        <v>0</v>
      </c>
      <c r="BI115" s="20" t="s">
        <v>76</v>
      </c>
      <c r="BJ115" s="165">
        <f>ROUND(I115*H115,2)</f>
        <v>0</v>
      </c>
      <c r="BK115" s="20" t="s">
        <v>120</v>
      </c>
      <c r="BL115" s="20" t="s">
        <v>138</v>
      </c>
    </row>
    <row r="116" spans="2:64" s="1" customFormat="1">
      <c r="B116" s="37"/>
      <c r="C116" s="233"/>
      <c r="D116" s="233"/>
      <c r="E116" s="233"/>
      <c r="F116" s="237" t="s">
        <v>367</v>
      </c>
      <c r="G116" s="233"/>
      <c r="H116" s="233"/>
      <c r="I116" s="245"/>
      <c r="J116" s="245"/>
      <c r="K116" s="37"/>
      <c r="L116" s="177"/>
      <c r="M116" s="38"/>
      <c r="N116" s="38"/>
      <c r="O116" s="38"/>
      <c r="P116" s="38"/>
      <c r="Q116" s="38"/>
      <c r="R116" s="38"/>
      <c r="S116" s="65"/>
      <c r="AS116" s="20" t="s">
        <v>131</v>
      </c>
      <c r="AT116" s="20" t="s">
        <v>78</v>
      </c>
    </row>
    <row r="117" spans="2:64" s="1" customFormat="1" ht="16.5" customHeight="1">
      <c r="B117" s="153"/>
      <c r="C117" s="154" t="s">
        <v>139</v>
      </c>
      <c r="D117" s="154" t="s">
        <v>118</v>
      </c>
      <c r="E117" s="155" t="s">
        <v>392</v>
      </c>
      <c r="F117" s="242" t="s">
        <v>1197</v>
      </c>
      <c r="G117" s="157" t="s">
        <v>135</v>
      </c>
      <c r="H117" s="158">
        <v>4</v>
      </c>
      <c r="I117" s="159"/>
      <c r="J117" s="160">
        <f t="shared" si="0"/>
        <v>0</v>
      </c>
      <c r="K117" s="37"/>
      <c r="L117" s="161" t="s">
        <v>5</v>
      </c>
      <c r="M117" s="162" t="s">
        <v>41</v>
      </c>
      <c r="N117" s="38"/>
      <c r="O117" s="163">
        <f>N117*H117</f>
        <v>0</v>
      </c>
      <c r="P117" s="163">
        <v>0</v>
      </c>
      <c r="Q117" s="163">
        <f>P117*H117</f>
        <v>0</v>
      </c>
      <c r="R117" s="163">
        <v>0</v>
      </c>
      <c r="S117" s="164">
        <f>R117*H117</f>
        <v>0</v>
      </c>
      <c r="AQ117" s="20" t="s">
        <v>120</v>
      </c>
      <c r="AS117" s="20" t="s">
        <v>118</v>
      </c>
      <c r="AT117" s="20" t="s">
        <v>78</v>
      </c>
      <c r="AX117" s="20" t="s">
        <v>117</v>
      </c>
      <c r="BD117" s="165">
        <f>IF(M117="základní",J117,0)</f>
        <v>0</v>
      </c>
      <c r="BE117" s="165">
        <f>IF(M117="snížená",J117,0)</f>
        <v>0</v>
      </c>
      <c r="BF117" s="165">
        <f>IF(M117="zákl. přenesená",J117,0)</f>
        <v>0</v>
      </c>
      <c r="BG117" s="165">
        <f>IF(M117="sníž. přenesená",J117,0)</f>
        <v>0</v>
      </c>
      <c r="BH117" s="165">
        <f>IF(M117="nulová",J117,0)</f>
        <v>0</v>
      </c>
      <c r="BI117" s="20" t="s">
        <v>76</v>
      </c>
      <c r="BJ117" s="165">
        <f>ROUND(I117*H117,2)</f>
        <v>0</v>
      </c>
      <c r="BK117" s="20" t="s">
        <v>120</v>
      </c>
      <c r="BL117" s="20" t="s">
        <v>393</v>
      </c>
    </row>
    <row r="118" spans="2:64" s="1" customFormat="1" ht="25.5" customHeight="1">
      <c r="B118" s="153"/>
      <c r="C118" s="238" t="s">
        <v>140</v>
      </c>
      <c r="D118" s="238" t="s">
        <v>121</v>
      </c>
      <c r="E118" s="232" t="s">
        <v>394</v>
      </c>
      <c r="F118" s="243" t="s">
        <v>395</v>
      </c>
      <c r="G118" s="239" t="s">
        <v>135</v>
      </c>
      <c r="H118" s="240">
        <v>1</v>
      </c>
      <c r="I118" s="171"/>
      <c r="J118" s="172">
        <f t="shared" si="0"/>
        <v>0</v>
      </c>
      <c r="K118" s="173"/>
      <c r="L118" s="174" t="s">
        <v>5</v>
      </c>
      <c r="M118" s="175" t="s">
        <v>41</v>
      </c>
      <c r="N118" s="38"/>
      <c r="O118" s="163">
        <f>N118*H118</f>
        <v>0</v>
      </c>
      <c r="P118" s="163">
        <v>0</v>
      </c>
      <c r="Q118" s="163">
        <f>P118*H118</f>
        <v>0</v>
      </c>
      <c r="R118" s="163">
        <v>0</v>
      </c>
      <c r="S118" s="164">
        <f>R118*H118</f>
        <v>0</v>
      </c>
      <c r="AQ118" s="20" t="s">
        <v>122</v>
      </c>
      <c r="AS118" s="20" t="s">
        <v>121</v>
      </c>
      <c r="AT118" s="20" t="s">
        <v>78</v>
      </c>
      <c r="AX118" s="20" t="s">
        <v>117</v>
      </c>
      <c r="BD118" s="165">
        <f>IF(M118="základní",J118,0)</f>
        <v>0</v>
      </c>
      <c r="BE118" s="165">
        <f>IF(M118="snížená",J118,0)</f>
        <v>0</v>
      </c>
      <c r="BF118" s="165">
        <f>IF(M118="zákl. přenesená",J118,0)</f>
        <v>0</v>
      </c>
      <c r="BG118" s="165">
        <f>IF(M118="sníž. přenesená",J118,0)</f>
        <v>0</v>
      </c>
      <c r="BH118" s="165">
        <f>IF(M118="nulová",J118,0)</f>
        <v>0</v>
      </c>
      <c r="BI118" s="20" t="s">
        <v>76</v>
      </c>
      <c r="BJ118" s="165">
        <f>ROUND(I118*H118,2)</f>
        <v>0</v>
      </c>
      <c r="BK118" s="20" t="s">
        <v>120</v>
      </c>
      <c r="BL118" s="20" t="s">
        <v>396</v>
      </c>
    </row>
    <row r="119" spans="2:64" s="1" customFormat="1">
      <c r="B119" s="37"/>
      <c r="C119" s="233"/>
      <c r="D119" s="233"/>
      <c r="E119" s="233"/>
      <c r="F119" s="237" t="s">
        <v>367</v>
      </c>
      <c r="G119" s="233"/>
      <c r="H119" s="233"/>
      <c r="I119" s="244"/>
      <c r="J119" s="244"/>
      <c r="K119" s="37"/>
      <c r="L119" s="177"/>
      <c r="M119" s="38"/>
      <c r="N119" s="38"/>
      <c r="O119" s="38"/>
      <c r="P119" s="38"/>
      <c r="Q119" s="38"/>
      <c r="R119" s="38"/>
      <c r="S119" s="65"/>
      <c r="AS119" s="20" t="s">
        <v>131</v>
      </c>
      <c r="AT119" s="20" t="s">
        <v>78</v>
      </c>
    </row>
    <row r="120" spans="2:64" s="11" customFormat="1" ht="13.5" customHeight="1">
      <c r="B120" s="178"/>
      <c r="C120" s="238" t="s">
        <v>11</v>
      </c>
      <c r="D120" s="238" t="s">
        <v>121</v>
      </c>
      <c r="E120" s="232" t="s">
        <v>397</v>
      </c>
      <c r="F120" s="243" t="s">
        <v>398</v>
      </c>
      <c r="G120" s="239" t="s">
        <v>135</v>
      </c>
      <c r="H120" s="240">
        <v>3</v>
      </c>
      <c r="I120" s="171"/>
      <c r="J120" s="172">
        <f t="shared" si="0"/>
        <v>0</v>
      </c>
      <c r="K120" s="178"/>
      <c r="L120" s="179"/>
      <c r="M120" s="180"/>
      <c r="N120" s="180"/>
      <c r="O120" s="180"/>
      <c r="P120" s="180"/>
      <c r="Q120" s="180"/>
      <c r="R120" s="180"/>
      <c r="S120" s="181"/>
      <c r="AS120" s="182" t="s">
        <v>141</v>
      </c>
      <c r="AT120" s="182" t="s">
        <v>78</v>
      </c>
      <c r="AU120" s="11" t="s">
        <v>78</v>
      </c>
      <c r="AV120" s="11" t="s">
        <v>33</v>
      </c>
      <c r="AW120" s="11" t="s">
        <v>76</v>
      </c>
      <c r="AX120" s="182" t="s">
        <v>117</v>
      </c>
    </row>
    <row r="121" spans="2:64" s="11" customFormat="1">
      <c r="B121" s="178"/>
      <c r="C121" s="233"/>
      <c r="D121" s="233"/>
      <c r="E121" s="233"/>
      <c r="F121" s="237" t="s">
        <v>367</v>
      </c>
      <c r="G121" s="233"/>
      <c r="H121" s="233"/>
      <c r="I121" s="244"/>
      <c r="J121" s="244"/>
      <c r="K121" s="178"/>
      <c r="L121" s="179"/>
      <c r="M121" s="180"/>
      <c r="N121" s="180"/>
      <c r="O121" s="180"/>
      <c r="P121" s="180"/>
      <c r="Q121" s="180"/>
      <c r="R121" s="180"/>
      <c r="S121" s="181"/>
      <c r="AS121" s="182" t="s">
        <v>141</v>
      </c>
      <c r="AT121" s="182" t="s">
        <v>78</v>
      </c>
      <c r="AU121" s="11" t="s">
        <v>78</v>
      </c>
      <c r="AV121" s="11" t="s">
        <v>33</v>
      </c>
      <c r="AW121" s="11" t="s">
        <v>70</v>
      </c>
      <c r="AX121" s="182" t="s">
        <v>117</v>
      </c>
    </row>
    <row r="122" spans="2:64" s="11" customFormat="1">
      <c r="B122" s="178"/>
      <c r="C122" s="154" t="s">
        <v>120</v>
      </c>
      <c r="D122" s="154" t="s">
        <v>118</v>
      </c>
      <c r="E122" s="155" t="s">
        <v>399</v>
      </c>
      <c r="F122" s="242" t="s">
        <v>1198</v>
      </c>
      <c r="G122" s="157" t="s">
        <v>135</v>
      </c>
      <c r="H122" s="158">
        <v>11</v>
      </c>
      <c r="I122" s="171"/>
      <c r="J122" s="172">
        <f t="shared" si="0"/>
        <v>0</v>
      </c>
      <c r="K122" s="178"/>
      <c r="L122" s="179"/>
      <c r="M122" s="180"/>
      <c r="N122" s="180"/>
      <c r="O122" s="180"/>
      <c r="P122" s="180"/>
      <c r="Q122" s="180"/>
      <c r="R122" s="180"/>
      <c r="S122" s="181"/>
      <c r="AS122" s="182" t="s">
        <v>141</v>
      </c>
      <c r="AT122" s="182" t="s">
        <v>78</v>
      </c>
      <c r="AU122" s="11" t="s">
        <v>78</v>
      </c>
      <c r="AV122" s="11" t="s">
        <v>33</v>
      </c>
      <c r="AW122" s="11" t="s">
        <v>70</v>
      </c>
      <c r="AX122" s="182" t="s">
        <v>117</v>
      </c>
    </row>
    <row r="123" spans="2:64" s="11" customFormat="1" ht="13.5" customHeight="1">
      <c r="B123" s="178"/>
      <c r="C123" s="238" t="s">
        <v>144</v>
      </c>
      <c r="D123" s="238" t="s">
        <v>121</v>
      </c>
      <c r="E123" s="232" t="s">
        <v>401</v>
      </c>
      <c r="F123" s="243" t="s">
        <v>1199</v>
      </c>
      <c r="G123" s="239" t="s">
        <v>135</v>
      </c>
      <c r="H123" s="240">
        <v>8</v>
      </c>
      <c r="I123" s="159"/>
      <c r="J123" s="160">
        <f t="shared" si="0"/>
        <v>0</v>
      </c>
      <c r="K123" s="178"/>
      <c r="L123" s="179"/>
      <c r="M123" s="180"/>
      <c r="N123" s="180"/>
      <c r="O123" s="180"/>
      <c r="P123" s="180"/>
      <c r="Q123" s="180"/>
      <c r="R123" s="180"/>
      <c r="S123" s="181"/>
      <c r="AS123" s="182" t="s">
        <v>141</v>
      </c>
      <c r="AT123" s="182" t="s">
        <v>78</v>
      </c>
      <c r="AU123" s="11" t="s">
        <v>78</v>
      </c>
      <c r="AV123" s="11" t="s">
        <v>33</v>
      </c>
      <c r="AW123" s="11" t="s">
        <v>70</v>
      </c>
      <c r="AX123" s="182" t="s">
        <v>117</v>
      </c>
    </row>
    <row r="124" spans="2:64" s="11" customFormat="1">
      <c r="B124" s="178"/>
      <c r="C124" s="233"/>
      <c r="D124" s="233"/>
      <c r="E124" s="233"/>
      <c r="F124" s="237" t="s">
        <v>367</v>
      </c>
      <c r="G124" s="233"/>
      <c r="H124" s="233"/>
      <c r="I124" s="245"/>
      <c r="J124" s="245"/>
      <c r="K124" s="178"/>
      <c r="L124" s="179"/>
      <c r="M124" s="180"/>
      <c r="N124" s="180"/>
      <c r="O124" s="180"/>
      <c r="P124" s="180"/>
      <c r="Q124" s="180"/>
      <c r="R124" s="180"/>
      <c r="S124" s="181"/>
      <c r="AS124" s="182" t="s">
        <v>141</v>
      </c>
      <c r="AT124" s="182" t="s">
        <v>78</v>
      </c>
      <c r="AU124" s="11" t="s">
        <v>78</v>
      </c>
      <c r="AV124" s="11" t="s">
        <v>33</v>
      </c>
      <c r="AW124" s="11" t="s">
        <v>70</v>
      </c>
      <c r="AX124" s="182" t="s">
        <v>117</v>
      </c>
    </row>
    <row r="125" spans="2:64" s="11" customFormat="1" ht="13.5" customHeight="1">
      <c r="B125" s="178"/>
      <c r="C125" s="238" t="s">
        <v>145</v>
      </c>
      <c r="D125" s="238" t="s">
        <v>121</v>
      </c>
      <c r="E125" s="232" t="s">
        <v>403</v>
      </c>
      <c r="F125" s="243" t="s">
        <v>1200</v>
      </c>
      <c r="G125" s="239" t="s">
        <v>135</v>
      </c>
      <c r="H125" s="240">
        <v>3</v>
      </c>
      <c r="I125" s="159"/>
      <c r="J125" s="160">
        <f t="shared" si="0"/>
        <v>0</v>
      </c>
      <c r="K125" s="178"/>
      <c r="L125" s="179"/>
      <c r="M125" s="180"/>
      <c r="N125" s="180"/>
      <c r="O125" s="180"/>
      <c r="P125" s="180"/>
      <c r="Q125" s="180"/>
      <c r="R125" s="180"/>
      <c r="S125" s="181"/>
      <c r="AS125" s="182" t="s">
        <v>141</v>
      </c>
      <c r="AT125" s="182" t="s">
        <v>78</v>
      </c>
      <c r="AU125" s="11" t="s">
        <v>78</v>
      </c>
      <c r="AV125" s="11" t="s">
        <v>33</v>
      </c>
      <c r="AW125" s="11" t="s">
        <v>70</v>
      </c>
      <c r="AX125" s="182" t="s">
        <v>117</v>
      </c>
    </row>
    <row r="126" spans="2:64" s="11" customFormat="1">
      <c r="B126" s="178"/>
      <c r="C126" s="233"/>
      <c r="D126" s="233"/>
      <c r="E126" s="233"/>
      <c r="F126" s="237" t="s">
        <v>367</v>
      </c>
      <c r="G126" s="233"/>
      <c r="H126" s="233"/>
      <c r="I126" s="245"/>
      <c r="J126" s="245"/>
      <c r="K126" s="178"/>
      <c r="L126" s="179"/>
      <c r="M126" s="180"/>
      <c r="N126" s="180"/>
      <c r="O126" s="180"/>
      <c r="P126" s="180"/>
      <c r="Q126" s="180"/>
      <c r="R126" s="180"/>
      <c r="S126" s="181"/>
      <c r="AS126" s="182" t="s">
        <v>141</v>
      </c>
      <c r="AT126" s="182" t="s">
        <v>78</v>
      </c>
      <c r="AU126" s="11" t="s">
        <v>78</v>
      </c>
      <c r="AV126" s="11" t="s">
        <v>33</v>
      </c>
      <c r="AW126" s="11" t="s">
        <v>70</v>
      </c>
      <c r="AX126" s="182" t="s">
        <v>117</v>
      </c>
    </row>
    <row r="127" spans="2:64" s="11" customFormat="1">
      <c r="B127" s="178"/>
      <c r="C127" s="154" t="s">
        <v>146</v>
      </c>
      <c r="D127" s="154" t="s">
        <v>118</v>
      </c>
      <c r="E127" s="155" t="s">
        <v>386</v>
      </c>
      <c r="F127" s="242" t="s">
        <v>1193</v>
      </c>
      <c r="G127" s="157" t="s">
        <v>135</v>
      </c>
      <c r="H127" s="158">
        <v>9</v>
      </c>
      <c r="I127" s="159"/>
      <c r="J127" s="160">
        <f t="shared" si="0"/>
        <v>0</v>
      </c>
      <c r="K127" s="178"/>
      <c r="L127" s="179"/>
      <c r="M127" s="180"/>
      <c r="N127" s="180"/>
      <c r="O127" s="180"/>
      <c r="P127" s="180"/>
      <c r="Q127" s="180"/>
      <c r="R127" s="180"/>
      <c r="S127" s="181"/>
      <c r="AS127" s="182" t="s">
        <v>141</v>
      </c>
      <c r="AT127" s="182" t="s">
        <v>78</v>
      </c>
      <c r="AU127" s="11" t="s">
        <v>78</v>
      </c>
      <c r="AV127" s="11" t="s">
        <v>33</v>
      </c>
      <c r="AW127" s="11" t="s">
        <v>70</v>
      </c>
      <c r="AX127" s="182" t="s">
        <v>117</v>
      </c>
    </row>
    <row r="128" spans="2:64" s="11" customFormat="1" ht="13.5" customHeight="1">
      <c r="B128" s="178"/>
      <c r="C128" s="238" t="s">
        <v>147</v>
      </c>
      <c r="D128" s="238" t="s">
        <v>121</v>
      </c>
      <c r="E128" s="232" t="s">
        <v>406</v>
      </c>
      <c r="F128" s="243" t="s">
        <v>407</v>
      </c>
      <c r="G128" s="239" t="s">
        <v>135</v>
      </c>
      <c r="H128" s="240">
        <v>6</v>
      </c>
      <c r="I128" s="171"/>
      <c r="J128" s="172">
        <f t="shared" si="0"/>
        <v>0</v>
      </c>
      <c r="K128" s="178"/>
      <c r="L128" s="179"/>
      <c r="M128" s="180"/>
      <c r="N128" s="180"/>
      <c r="O128" s="180"/>
      <c r="P128" s="180"/>
      <c r="Q128" s="180"/>
      <c r="R128" s="180"/>
      <c r="S128" s="181"/>
      <c r="AS128" s="182" t="s">
        <v>141</v>
      </c>
      <c r="AT128" s="182" t="s">
        <v>78</v>
      </c>
      <c r="AU128" s="11" t="s">
        <v>78</v>
      </c>
      <c r="AV128" s="11" t="s">
        <v>33</v>
      </c>
      <c r="AW128" s="11" t="s">
        <v>70</v>
      </c>
      <c r="AX128" s="182" t="s">
        <v>117</v>
      </c>
    </row>
    <row r="129" spans="2:64" s="11" customFormat="1">
      <c r="B129" s="178"/>
      <c r="C129" s="233"/>
      <c r="D129" s="233"/>
      <c r="E129" s="233"/>
      <c r="F129" s="237" t="s">
        <v>367</v>
      </c>
      <c r="G129" s="233"/>
      <c r="H129" s="233"/>
      <c r="I129" s="244"/>
      <c r="J129" s="244"/>
      <c r="K129" s="178"/>
      <c r="L129" s="179"/>
      <c r="M129" s="180"/>
      <c r="N129" s="180"/>
      <c r="O129" s="180"/>
      <c r="P129" s="180"/>
      <c r="Q129" s="180"/>
      <c r="R129" s="180"/>
      <c r="S129" s="181"/>
      <c r="AS129" s="182" t="s">
        <v>141</v>
      </c>
      <c r="AT129" s="182" t="s">
        <v>78</v>
      </c>
      <c r="AU129" s="11" t="s">
        <v>78</v>
      </c>
      <c r="AV129" s="11" t="s">
        <v>33</v>
      </c>
      <c r="AW129" s="11" t="s">
        <v>70</v>
      </c>
      <c r="AX129" s="182" t="s">
        <v>117</v>
      </c>
    </row>
    <row r="130" spans="2:64" s="11" customFormat="1" ht="13.5" customHeight="1">
      <c r="B130" s="178"/>
      <c r="C130" s="238" t="s">
        <v>10</v>
      </c>
      <c r="D130" s="238" t="s">
        <v>121</v>
      </c>
      <c r="E130" s="232" t="s">
        <v>408</v>
      </c>
      <c r="F130" s="243" t="s">
        <v>409</v>
      </c>
      <c r="G130" s="239" t="s">
        <v>135</v>
      </c>
      <c r="H130" s="240">
        <v>3</v>
      </c>
      <c r="I130" s="171"/>
      <c r="J130" s="172">
        <f t="shared" si="0"/>
        <v>0</v>
      </c>
      <c r="K130" s="178"/>
      <c r="L130" s="179"/>
      <c r="M130" s="180"/>
      <c r="N130" s="180"/>
      <c r="O130" s="180"/>
      <c r="P130" s="180"/>
      <c r="Q130" s="180"/>
      <c r="R130" s="180"/>
      <c r="S130" s="181"/>
      <c r="AS130" s="182" t="s">
        <v>141</v>
      </c>
      <c r="AT130" s="182" t="s">
        <v>78</v>
      </c>
      <c r="AU130" s="11" t="s">
        <v>78</v>
      </c>
      <c r="AV130" s="11" t="s">
        <v>33</v>
      </c>
      <c r="AW130" s="11" t="s">
        <v>70</v>
      </c>
      <c r="AX130" s="182" t="s">
        <v>117</v>
      </c>
    </row>
    <row r="131" spans="2:64" s="11" customFormat="1">
      <c r="B131" s="178"/>
      <c r="C131" s="233"/>
      <c r="D131" s="233"/>
      <c r="E131" s="233"/>
      <c r="F131" s="237" t="s">
        <v>367</v>
      </c>
      <c r="G131" s="233"/>
      <c r="H131" s="233"/>
      <c r="I131" s="244"/>
      <c r="J131" s="244"/>
      <c r="K131" s="178"/>
      <c r="L131" s="179"/>
      <c r="M131" s="180"/>
      <c r="N131" s="180"/>
      <c r="O131" s="180"/>
      <c r="P131" s="180"/>
      <c r="Q131" s="180"/>
      <c r="R131" s="180"/>
      <c r="S131" s="181"/>
      <c r="AS131" s="182" t="s">
        <v>141</v>
      </c>
      <c r="AT131" s="182" t="s">
        <v>78</v>
      </c>
      <c r="AU131" s="11" t="s">
        <v>78</v>
      </c>
      <c r="AV131" s="11" t="s">
        <v>33</v>
      </c>
      <c r="AW131" s="11" t="s">
        <v>70</v>
      </c>
      <c r="AX131" s="182" t="s">
        <v>117</v>
      </c>
    </row>
    <row r="132" spans="2:64" s="1" customFormat="1" ht="25.5" customHeight="1">
      <c r="B132" s="153"/>
      <c r="C132" s="154" t="s">
        <v>148</v>
      </c>
      <c r="D132" s="154" t="s">
        <v>118</v>
      </c>
      <c r="E132" s="155" t="s">
        <v>410</v>
      </c>
      <c r="F132" s="242" t="s">
        <v>1201</v>
      </c>
      <c r="G132" s="157" t="s">
        <v>135</v>
      </c>
      <c r="H132" s="158">
        <v>1</v>
      </c>
      <c r="I132" s="171"/>
      <c r="J132" s="172">
        <f t="shared" si="0"/>
        <v>0</v>
      </c>
      <c r="K132" s="173"/>
      <c r="L132" s="174" t="s">
        <v>5</v>
      </c>
      <c r="M132" s="175" t="s">
        <v>41</v>
      </c>
      <c r="N132" s="38"/>
      <c r="O132" s="163">
        <f>N132*H132</f>
        <v>0</v>
      </c>
      <c r="P132" s="163">
        <v>0</v>
      </c>
      <c r="Q132" s="163">
        <f>P132*H132</f>
        <v>0</v>
      </c>
      <c r="R132" s="163">
        <v>0</v>
      </c>
      <c r="S132" s="164">
        <f>R132*H132</f>
        <v>0</v>
      </c>
      <c r="AQ132" s="20" t="s">
        <v>122</v>
      </c>
      <c r="AS132" s="20" t="s">
        <v>121</v>
      </c>
      <c r="AT132" s="20" t="s">
        <v>78</v>
      </c>
      <c r="AX132" s="20" t="s">
        <v>117</v>
      </c>
      <c r="BD132" s="165">
        <f>IF(M132="základní",J132,0)</f>
        <v>0</v>
      </c>
      <c r="BE132" s="165">
        <f>IF(M132="snížená",J132,0)</f>
        <v>0</v>
      </c>
      <c r="BF132" s="165">
        <f>IF(M132="zákl. přenesená",J132,0)</f>
        <v>0</v>
      </c>
      <c r="BG132" s="165">
        <f>IF(M132="sníž. přenesená",J132,0)</f>
        <v>0</v>
      </c>
      <c r="BH132" s="165">
        <f>IF(M132="nulová",J132,0)</f>
        <v>0</v>
      </c>
      <c r="BI132" s="20" t="s">
        <v>76</v>
      </c>
      <c r="BJ132" s="165">
        <f>ROUND(I132*H132,2)</f>
        <v>0</v>
      </c>
      <c r="BK132" s="20" t="s">
        <v>120</v>
      </c>
      <c r="BL132" s="20" t="s">
        <v>120</v>
      </c>
    </row>
    <row r="133" spans="2:64" s="1" customFormat="1">
      <c r="B133" s="37"/>
      <c r="C133" s="238" t="s">
        <v>149</v>
      </c>
      <c r="D133" s="238" t="s">
        <v>121</v>
      </c>
      <c r="E133" s="232" t="s">
        <v>412</v>
      </c>
      <c r="F133" s="243" t="s">
        <v>413</v>
      </c>
      <c r="G133" s="239" t="s">
        <v>135</v>
      </c>
      <c r="H133" s="240">
        <v>1</v>
      </c>
      <c r="I133" s="159"/>
      <c r="J133" s="160">
        <f t="shared" si="0"/>
        <v>0</v>
      </c>
      <c r="K133" s="37"/>
      <c r="L133" s="177"/>
      <c r="M133" s="38"/>
      <c r="N133" s="38"/>
      <c r="O133" s="38"/>
      <c r="P133" s="38"/>
      <c r="Q133" s="38"/>
      <c r="R133" s="38"/>
      <c r="S133" s="65"/>
      <c r="AS133" s="20" t="s">
        <v>131</v>
      </c>
      <c r="AT133" s="20" t="s">
        <v>78</v>
      </c>
    </row>
    <row r="134" spans="2:64" s="1" customFormat="1" ht="16.5" customHeight="1">
      <c r="B134" s="153"/>
      <c r="C134" s="233"/>
      <c r="D134" s="233"/>
      <c r="E134" s="233"/>
      <c r="F134" s="237" t="s">
        <v>367</v>
      </c>
      <c r="G134" s="233"/>
      <c r="H134" s="233"/>
      <c r="I134" s="245"/>
      <c r="J134" s="245"/>
      <c r="K134" s="37"/>
      <c r="L134" s="161" t="s">
        <v>5</v>
      </c>
      <c r="M134" s="162" t="s">
        <v>41</v>
      </c>
      <c r="N134" s="38"/>
      <c r="O134" s="163">
        <f>N134*H134</f>
        <v>0</v>
      </c>
      <c r="P134" s="163">
        <v>0</v>
      </c>
      <c r="Q134" s="163">
        <f>P134*H134</f>
        <v>0</v>
      </c>
      <c r="R134" s="163">
        <v>0</v>
      </c>
      <c r="S134" s="164">
        <f>R134*H134</f>
        <v>0</v>
      </c>
      <c r="AQ134" s="20" t="s">
        <v>120</v>
      </c>
      <c r="AS134" s="20" t="s">
        <v>118</v>
      </c>
      <c r="AT134" s="20" t="s">
        <v>78</v>
      </c>
      <c r="AX134" s="20" t="s">
        <v>117</v>
      </c>
      <c r="BD134" s="165">
        <f>IF(M134="základní",J134,0)</f>
        <v>0</v>
      </c>
      <c r="BE134" s="165">
        <f>IF(M134="snížená",J134,0)</f>
        <v>0</v>
      </c>
      <c r="BF134" s="165">
        <f>IF(M134="zákl. přenesená",J134,0)</f>
        <v>0</v>
      </c>
      <c r="BG134" s="165">
        <f>IF(M134="sníž. přenesená",J134,0)</f>
        <v>0</v>
      </c>
      <c r="BH134" s="165">
        <f>IF(M134="nulová",J134,0)</f>
        <v>0</v>
      </c>
      <c r="BI134" s="20" t="s">
        <v>76</v>
      </c>
      <c r="BJ134" s="165">
        <f>ROUND(I134*H134,2)</f>
        <v>0</v>
      </c>
      <c r="BK134" s="20" t="s">
        <v>120</v>
      </c>
      <c r="BL134" s="20" t="s">
        <v>400</v>
      </c>
    </row>
    <row r="135" spans="2:64" s="1" customFormat="1" ht="51" customHeight="1">
      <c r="B135" s="153"/>
      <c r="C135" s="154" t="s">
        <v>151</v>
      </c>
      <c r="D135" s="154" t="s">
        <v>118</v>
      </c>
      <c r="E135" s="155" t="s">
        <v>414</v>
      </c>
      <c r="F135" s="242" t="s">
        <v>1202</v>
      </c>
      <c r="G135" s="157" t="s">
        <v>135</v>
      </c>
      <c r="H135" s="158">
        <v>4</v>
      </c>
      <c r="I135" s="159"/>
      <c r="J135" s="160">
        <f t="shared" si="0"/>
        <v>0</v>
      </c>
      <c r="K135" s="173"/>
      <c r="L135" s="174" t="s">
        <v>5</v>
      </c>
      <c r="M135" s="175" t="s">
        <v>41</v>
      </c>
      <c r="N135" s="38"/>
      <c r="O135" s="163">
        <f>N135*H135</f>
        <v>0</v>
      </c>
      <c r="P135" s="163">
        <v>0</v>
      </c>
      <c r="Q135" s="163">
        <f>P135*H135</f>
        <v>0</v>
      </c>
      <c r="R135" s="163">
        <v>0</v>
      </c>
      <c r="S135" s="164">
        <f>R135*H135</f>
        <v>0</v>
      </c>
      <c r="AQ135" s="20" t="s">
        <v>122</v>
      </c>
      <c r="AS135" s="20" t="s">
        <v>121</v>
      </c>
      <c r="AT135" s="20" t="s">
        <v>78</v>
      </c>
      <c r="AX135" s="20" t="s">
        <v>117</v>
      </c>
      <c r="BD135" s="165">
        <f>IF(M135="základní",J135,0)</f>
        <v>0</v>
      </c>
      <c r="BE135" s="165">
        <f>IF(M135="snížená",J135,0)</f>
        <v>0</v>
      </c>
      <c r="BF135" s="165">
        <f>IF(M135="zákl. přenesená",J135,0)</f>
        <v>0</v>
      </c>
      <c r="BG135" s="165">
        <f>IF(M135="sníž. přenesená",J135,0)</f>
        <v>0</v>
      </c>
      <c r="BH135" s="165">
        <f>IF(M135="nulová",J135,0)</f>
        <v>0</v>
      </c>
      <c r="BI135" s="20" t="s">
        <v>76</v>
      </c>
      <c r="BJ135" s="165">
        <f>ROUND(I135*H135,2)</f>
        <v>0</v>
      </c>
      <c r="BK135" s="20" t="s">
        <v>120</v>
      </c>
      <c r="BL135" s="20" t="s">
        <v>402</v>
      </c>
    </row>
    <row r="136" spans="2:64" s="1" customFormat="1">
      <c r="B136" s="37"/>
      <c r="C136" s="238" t="s">
        <v>152</v>
      </c>
      <c r="D136" s="238" t="s">
        <v>121</v>
      </c>
      <c r="E136" s="232" t="s">
        <v>416</v>
      </c>
      <c r="F136" s="243" t="s">
        <v>1203</v>
      </c>
      <c r="G136" s="239" t="s">
        <v>135</v>
      </c>
      <c r="H136" s="240">
        <v>1</v>
      </c>
      <c r="I136" s="171"/>
      <c r="J136" s="172">
        <f t="shared" si="0"/>
        <v>0</v>
      </c>
      <c r="K136" s="37"/>
      <c r="L136" s="177"/>
      <c r="M136" s="38"/>
      <c r="N136" s="38"/>
      <c r="O136" s="38"/>
      <c r="P136" s="38"/>
      <c r="Q136" s="38"/>
      <c r="R136" s="38"/>
      <c r="S136" s="65"/>
      <c r="AS136" s="20" t="s">
        <v>131</v>
      </c>
      <c r="AT136" s="20" t="s">
        <v>78</v>
      </c>
    </row>
    <row r="137" spans="2:64" s="1" customFormat="1" ht="38.25" customHeight="1">
      <c r="B137" s="153"/>
      <c r="C137" s="233"/>
      <c r="D137" s="233"/>
      <c r="E137" s="233"/>
      <c r="F137" s="237" t="s">
        <v>367</v>
      </c>
      <c r="G137" s="233"/>
      <c r="H137" s="233"/>
      <c r="I137" s="244"/>
      <c r="J137" s="244"/>
      <c r="K137" s="173"/>
      <c r="L137" s="174" t="s">
        <v>5</v>
      </c>
      <c r="M137" s="175" t="s">
        <v>41</v>
      </c>
      <c r="N137" s="38"/>
      <c r="O137" s="163">
        <f>N137*H137</f>
        <v>0</v>
      </c>
      <c r="P137" s="163">
        <v>0</v>
      </c>
      <c r="Q137" s="163">
        <f>P137*H137</f>
        <v>0</v>
      </c>
      <c r="R137" s="163">
        <v>0</v>
      </c>
      <c r="S137" s="164">
        <f>R137*H137</f>
        <v>0</v>
      </c>
      <c r="AQ137" s="20" t="s">
        <v>122</v>
      </c>
      <c r="AS137" s="20" t="s">
        <v>121</v>
      </c>
      <c r="AT137" s="20" t="s">
        <v>78</v>
      </c>
      <c r="AX137" s="20" t="s">
        <v>117</v>
      </c>
      <c r="BD137" s="165">
        <f>IF(M137="základní",J137,0)</f>
        <v>0</v>
      </c>
      <c r="BE137" s="165">
        <f>IF(M137="snížená",J137,0)</f>
        <v>0</v>
      </c>
      <c r="BF137" s="165">
        <f>IF(M137="zákl. přenesená",J137,0)</f>
        <v>0</v>
      </c>
      <c r="BG137" s="165">
        <f>IF(M137="sníž. přenesená",J137,0)</f>
        <v>0</v>
      </c>
      <c r="BH137" s="165">
        <f>IF(M137="nulová",J137,0)</f>
        <v>0</v>
      </c>
      <c r="BI137" s="20" t="s">
        <v>76</v>
      </c>
      <c r="BJ137" s="165">
        <f>ROUND(I137*H137,2)</f>
        <v>0</v>
      </c>
      <c r="BK137" s="20" t="s">
        <v>120</v>
      </c>
      <c r="BL137" s="20" t="s">
        <v>404</v>
      </c>
    </row>
    <row r="138" spans="2:64" s="1" customFormat="1" ht="13.5" customHeight="1">
      <c r="B138" s="37"/>
      <c r="C138" s="238" t="s">
        <v>153</v>
      </c>
      <c r="D138" s="238" t="s">
        <v>121</v>
      </c>
      <c r="E138" s="232" t="s">
        <v>417</v>
      </c>
      <c r="F138" s="243" t="s">
        <v>418</v>
      </c>
      <c r="G138" s="239" t="s">
        <v>135</v>
      </c>
      <c r="H138" s="240">
        <v>2</v>
      </c>
      <c r="I138" s="171"/>
      <c r="J138" s="172">
        <f t="shared" si="0"/>
        <v>0</v>
      </c>
      <c r="K138" s="37"/>
      <c r="L138" s="177"/>
      <c r="M138" s="38"/>
      <c r="N138" s="38"/>
      <c r="O138" s="38"/>
      <c r="P138" s="38"/>
      <c r="Q138" s="38"/>
      <c r="R138" s="38"/>
      <c r="S138" s="65"/>
      <c r="AS138" s="20" t="s">
        <v>131</v>
      </c>
      <c r="AT138" s="20" t="s">
        <v>78</v>
      </c>
    </row>
    <row r="139" spans="2:64" s="1" customFormat="1" ht="25.5" customHeight="1">
      <c r="B139" s="153"/>
      <c r="C139" s="233"/>
      <c r="D139" s="233"/>
      <c r="E139" s="233"/>
      <c r="F139" s="237" t="s">
        <v>367</v>
      </c>
      <c r="G139" s="233"/>
      <c r="H139" s="233"/>
      <c r="I139" s="244"/>
      <c r="J139" s="244"/>
      <c r="K139" s="37"/>
      <c r="L139" s="161" t="s">
        <v>5</v>
      </c>
      <c r="M139" s="162" t="s">
        <v>41</v>
      </c>
      <c r="N139" s="38"/>
      <c r="O139" s="163">
        <f>N139*H139</f>
        <v>0</v>
      </c>
      <c r="P139" s="163">
        <v>0</v>
      </c>
      <c r="Q139" s="163">
        <f>P139*H139</f>
        <v>0</v>
      </c>
      <c r="R139" s="163">
        <v>0</v>
      </c>
      <c r="S139" s="164">
        <f>R139*H139</f>
        <v>0</v>
      </c>
      <c r="AQ139" s="20" t="s">
        <v>120</v>
      </c>
      <c r="AS139" s="20" t="s">
        <v>118</v>
      </c>
      <c r="AT139" s="20" t="s">
        <v>78</v>
      </c>
      <c r="AX139" s="20" t="s">
        <v>117</v>
      </c>
      <c r="BD139" s="165">
        <f>IF(M139="základní",J139,0)</f>
        <v>0</v>
      </c>
      <c r="BE139" s="165">
        <f>IF(M139="snížená",J139,0)</f>
        <v>0</v>
      </c>
      <c r="BF139" s="165">
        <f>IF(M139="zákl. přenesená",J139,0)</f>
        <v>0</v>
      </c>
      <c r="BG139" s="165">
        <f>IF(M139="sníž. přenesená",J139,0)</f>
        <v>0</v>
      </c>
      <c r="BH139" s="165">
        <f>IF(M139="nulová",J139,0)</f>
        <v>0</v>
      </c>
      <c r="BI139" s="20" t="s">
        <v>76</v>
      </c>
      <c r="BJ139" s="165">
        <f>ROUND(I139*H139,2)</f>
        <v>0</v>
      </c>
      <c r="BK139" s="20" t="s">
        <v>120</v>
      </c>
      <c r="BL139" s="20" t="s">
        <v>405</v>
      </c>
    </row>
    <row r="140" spans="2:64" s="1" customFormat="1" ht="25.5" customHeight="1">
      <c r="B140" s="153"/>
      <c r="C140" s="238" t="s">
        <v>154</v>
      </c>
      <c r="D140" s="238" t="s">
        <v>121</v>
      </c>
      <c r="E140" s="232" t="s">
        <v>419</v>
      </c>
      <c r="F140" s="243" t="s">
        <v>1204</v>
      </c>
      <c r="G140" s="239" t="s">
        <v>135</v>
      </c>
      <c r="H140" s="240">
        <v>1</v>
      </c>
      <c r="I140" s="171"/>
      <c r="J140" s="172">
        <f t="shared" si="0"/>
        <v>0</v>
      </c>
      <c r="K140" s="173"/>
      <c r="L140" s="174" t="s">
        <v>5</v>
      </c>
      <c r="M140" s="175" t="s">
        <v>41</v>
      </c>
      <c r="N140" s="38"/>
      <c r="O140" s="163">
        <f>N140*H140</f>
        <v>0</v>
      </c>
      <c r="P140" s="163">
        <v>0</v>
      </c>
      <c r="Q140" s="163">
        <f>P140*H140</f>
        <v>0</v>
      </c>
      <c r="R140" s="163">
        <v>0</v>
      </c>
      <c r="S140" s="164">
        <f>R140*H140</f>
        <v>0</v>
      </c>
      <c r="AQ140" s="20" t="s">
        <v>122</v>
      </c>
      <c r="AS140" s="20" t="s">
        <v>121</v>
      </c>
      <c r="AT140" s="20" t="s">
        <v>78</v>
      </c>
      <c r="AX140" s="20" t="s">
        <v>117</v>
      </c>
      <c r="BD140" s="165">
        <f>IF(M140="základní",J140,0)</f>
        <v>0</v>
      </c>
      <c r="BE140" s="165">
        <f>IF(M140="snížená",J140,0)</f>
        <v>0</v>
      </c>
      <c r="BF140" s="165">
        <f>IF(M140="zákl. přenesená",J140,0)</f>
        <v>0</v>
      </c>
      <c r="BG140" s="165">
        <f>IF(M140="sníž. přenesená",J140,0)</f>
        <v>0</v>
      </c>
      <c r="BH140" s="165">
        <f>IF(M140="nulová",J140,0)</f>
        <v>0</v>
      </c>
      <c r="BI140" s="20" t="s">
        <v>76</v>
      </c>
      <c r="BJ140" s="165">
        <f>ROUND(I140*H140,2)</f>
        <v>0</v>
      </c>
      <c r="BK140" s="20" t="s">
        <v>120</v>
      </c>
      <c r="BL140" s="20" t="s">
        <v>151</v>
      </c>
    </row>
    <row r="141" spans="2:64" s="1" customFormat="1">
      <c r="B141" s="37"/>
      <c r="C141" s="233"/>
      <c r="D141" s="233"/>
      <c r="E141" s="233"/>
      <c r="F141" s="237" t="s">
        <v>367</v>
      </c>
      <c r="G141" s="233"/>
      <c r="H141" s="233"/>
      <c r="I141" s="244"/>
      <c r="J141" s="244"/>
      <c r="K141" s="37"/>
      <c r="L141" s="177"/>
      <c r="M141" s="38"/>
      <c r="N141" s="38"/>
      <c r="O141" s="38"/>
      <c r="P141" s="38"/>
      <c r="Q141" s="38"/>
      <c r="R141" s="38"/>
      <c r="S141" s="65"/>
      <c r="AS141" s="20" t="s">
        <v>131</v>
      </c>
      <c r="AT141" s="20" t="s">
        <v>78</v>
      </c>
    </row>
    <row r="142" spans="2:64" s="1" customFormat="1" ht="25.5" customHeight="1">
      <c r="B142" s="153"/>
      <c r="C142" s="238" t="s">
        <v>155</v>
      </c>
      <c r="D142" s="238" t="s">
        <v>121</v>
      </c>
      <c r="E142" s="232" t="s">
        <v>420</v>
      </c>
      <c r="F142" s="243" t="s">
        <v>421</v>
      </c>
      <c r="G142" s="239" t="s">
        <v>135</v>
      </c>
      <c r="H142" s="240">
        <v>1</v>
      </c>
      <c r="I142" s="171"/>
      <c r="J142" s="172">
        <f t="shared" si="0"/>
        <v>0</v>
      </c>
      <c r="K142" s="173"/>
      <c r="L142" s="174" t="s">
        <v>5</v>
      </c>
      <c r="M142" s="175" t="s">
        <v>41</v>
      </c>
      <c r="N142" s="38"/>
      <c r="O142" s="163">
        <f>N142*H142</f>
        <v>0</v>
      </c>
      <c r="P142" s="163">
        <v>0</v>
      </c>
      <c r="Q142" s="163">
        <f>P142*H142</f>
        <v>0</v>
      </c>
      <c r="R142" s="163">
        <v>0</v>
      </c>
      <c r="S142" s="164">
        <f>R142*H142</f>
        <v>0</v>
      </c>
      <c r="AQ142" s="20" t="s">
        <v>122</v>
      </c>
      <c r="AS142" s="20" t="s">
        <v>121</v>
      </c>
      <c r="AT142" s="20" t="s">
        <v>78</v>
      </c>
      <c r="AX142" s="20" t="s">
        <v>117</v>
      </c>
      <c r="BD142" s="165">
        <f>IF(M142="základní",J142,0)</f>
        <v>0</v>
      </c>
      <c r="BE142" s="165">
        <f>IF(M142="snížená",J142,0)</f>
        <v>0</v>
      </c>
      <c r="BF142" s="165">
        <f>IF(M142="zákl. přenesená",J142,0)</f>
        <v>0</v>
      </c>
      <c r="BG142" s="165">
        <f>IF(M142="sníž. přenesená",J142,0)</f>
        <v>0</v>
      </c>
      <c r="BH142" s="165">
        <f>IF(M142="nulová",J142,0)</f>
        <v>0</v>
      </c>
      <c r="BI142" s="20" t="s">
        <v>76</v>
      </c>
      <c r="BJ142" s="165">
        <f>ROUND(I142*H142,2)</f>
        <v>0</v>
      </c>
      <c r="BK142" s="20" t="s">
        <v>120</v>
      </c>
      <c r="BL142" s="20" t="s">
        <v>153</v>
      </c>
    </row>
    <row r="143" spans="2:64" s="1" customFormat="1">
      <c r="B143" s="37"/>
      <c r="C143" s="233"/>
      <c r="D143" s="233"/>
      <c r="E143" s="233"/>
      <c r="F143" s="237" t="s">
        <v>367</v>
      </c>
      <c r="G143" s="233"/>
      <c r="H143" s="233"/>
      <c r="I143" s="244"/>
      <c r="J143" s="244"/>
      <c r="K143" s="37"/>
      <c r="L143" s="177"/>
      <c r="M143" s="38"/>
      <c r="N143" s="38"/>
      <c r="O143" s="38"/>
      <c r="P143" s="38"/>
      <c r="Q143" s="38"/>
      <c r="R143" s="38"/>
      <c r="S143" s="65"/>
      <c r="AS143" s="20" t="s">
        <v>131</v>
      </c>
      <c r="AT143" s="20" t="s">
        <v>78</v>
      </c>
    </row>
    <row r="144" spans="2:64" s="1" customFormat="1" ht="25.5" customHeight="1">
      <c r="B144" s="153"/>
      <c r="C144" s="154" t="s">
        <v>156</v>
      </c>
      <c r="D144" s="154" t="s">
        <v>118</v>
      </c>
      <c r="E144" s="155" t="s">
        <v>422</v>
      </c>
      <c r="F144" s="242" t="s">
        <v>429</v>
      </c>
      <c r="G144" s="157" t="s">
        <v>135</v>
      </c>
      <c r="H144" s="158">
        <v>1</v>
      </c>
      <c r="I144" s="171"/>
      <c r="J144" s="172">
        <f t="shared" si="0"/>
        <v>0</v>
      </c>
      <c r="K144" s="37"/>
      <c r="L144" s="161" t="s">
        <v>5</v>
      </c>
      <c r="M144" s="162" t="s">
        <v>41</v>
      </c>
      <c r="N144" s="38"/>
      <c r="O144" s="163">
        <f>N144*H144</f>
        <v>0</v>
      </c>
      <c r="P144" s="163">
        <v>8.0000000000000004E-4</v>
      </c>
      <c r="Q144" s="163">
        <f>P144*H144</f>
        <v>8.0000000000000004E-4</v>
      </c>
      <c r="R144" s="163">
        <v>0</v>
      </c>
      <c r="S144" s="164">
        <f>R144*H144</f>
        <v>0</v>
      </c>
      <c r="AQ144" s="20" t="s">
        <v>120</v>
      </c>
      <c r="AS144" s="20" t="s">
        <v>118</v>
      </c>
      <c r="AT144" s="20" t="s">
        <v>78</v>
      </c>
      <c r="AX144" s="20" t="s">
        <v>117</v>
      </c>
      <c r="BD144" s="165">
        <f>IF(M144="základní",J144,0)</f>
        <v>0</v>
      </c>
      <c r="BE144" s="165">
        <f>IF(M144="snížená",J144,0)</f>
        <v>0</v>
      </c>
      <c r="BF144" s="165">
        <f>IF(M144="zákl. přenesená",J144,0)</f>
        <v>0</v>
      </c>
      <c r="BG144" s="165">
        <f>IF(M144="sníž. přenesená",J144,0)</f>
        <v>0</v>
      </c>
      <c r="BH144" s="165">
        <f>IF(M144="nulová",J144,0)</f>
        <v>0</v>
      </c>
      <c r="BI144" s="20" t="s">
        <v>76</v>
      </c>
      <c r="BJ144" s="165">
        <f>ROUND(I144*H144,2)</f>
        <v>0</v>
      </c>
      <c r="BK144" s="20" t="s">
        <v>120</v>
      </c>
      <c r="BL144" s="20" t="s">
        <v>411</v>
      </c>
    </row>
    <row r="145" spans="2:64" s="1" customFormat="1" ht="26.25" customHeight="1">
      <c r="B145" s="153"/>
      <c r="C145" s="238" t="s">
        <v>157</v>
      </c>
      <c r="D145" s="238" t="s">
        <v>121</v>
      </c>
      <c r="E145" s="232" t="s">
        <v>425</v>
      </c>
      <c r="F145" s="243" t="s">
        <v>1205</v>
      </c>
      <c r="G145" s="239" t="s">
        <v>135</v>
      </c>
      <c r="H145" s="240">
        <v>1</v>
      </c>
      <c r="I145" s="159"/>
      <c r="J145" s="160">
        <f t="shared" si="0"/>
        <v>0</v>
      </c>
      <c r="K145" s="173"/>
      <c r="L145" s="174" t="s">
        <v>5</v>
      </c>
      <c r="M145" s="175" t="s">
        <v>41</v>
      </c>
      <c r="N145" s="38"/>
      <c r="O145" s="163">
        <f>N145*H145</f>
        <v>0</v>
      </c>
      <c r="P145" s="163">
        <v>0</v>
      </c>
      <c r="Q145" s="163">
        <f>P145*H145</f>
        <v>0</v>
      </c>
      <c r="R145" s="163">
        <v>0</v>
      </c>
      <c r="S145" s="164">
        <f>R145*H145</f>
        <v>0</v>
      </c>
      <c r="AQ145" s="20" t="s">
        <v>122</v>
      </c>
      <c r="AS145" s="20" t="s">
        <v>121</v>
      </c>
      <c r="AT145" s="20" t="s">
        <v>78</v>
      </c>
      <c r="AX145" s="20" t="s">
        <v>117</v>
      </c>
      <c r="BD145" s="165">
        <f>IF(M145="základní",J145,0)</f>
        <v>0</v>
      </c>
      <c r="BE145" s="165">
        <f>IF(M145="snížená",J145,0)</f>
        <v>0</v>
      </c>
      <c r="BF145" s="165">
        <f>IF(M145="zákl. přenesená",J145,0)</f>
        <v>0</v>
      </c>
      <c r="BG145" s="165">
        <f>IF(M145="sníž. přenesená",J145,0)</f>
        <v>0</v>
      </c>
      <c r="BH145" s="165">
        <f>IF(M145="nulová",J145,0)</f>
        <v>0</v>
      </c>
      <c r="BI145" s="20" t="s">
        <v>76</v>
      </c>
      <c r="BJ145" s="165">
        <f>ROUND(I145*H145,2)</f>
        <v>0</v>
      </c>
      <c r="BK145" s="20" t="s">
        <v>120</v>
      </c>
      <c r="BL145" s="20" t="s">
        <v>155</v>
      </c>
    </row>
    <row r="146" spans="2:64" s="1" customFormat="1">
      <c r="B146" s="37"/>
      <c r="C146" s="233"/>
      <c r="D146" s="233"/>
      <c r="E146" s="233"/>
      <c r="F146" s="237" t="s">
        <v>367</v>
      </c>
      <c r="G146" s="233"/>
      <c r="H146" s="233"/>
      <c r="I146" s="245"/>
      <c r="J146" s="245"/>
      <c r="K146" s="37"/>
      <c r="L146" s="177"/>
      <c r="M146" s="38"/>
      <c r="N146" s="38"/>
      <c r="O146" s="38"/>
      <c r="P146" s="38"/>
      <c r="Q146" s="38"/>
      <c r="R146" s="38"/>
      <c r="S146" s="65"/>
      <c r="AS146" s="20" t="s">
        <v>131</v>
      </c>
      <c r="AT146" s="20" t="s">
        <v>78</v>
      </c>
    </row>
    <row r="147" spans="2:64" s="1" customFormat="1" ht="25.5" customHeight="1">
      <c r="B147" s="153"/>
      <c r="C147" s="154" t="s">
        <v>159</v>
      </c>
      <c r="D147" s="154" t="s">
        <v>118</v>
      </c>
      <c r="E147" s="155" t="s">
        <v>428</v>
      </c>
      <c r="F147" s="242" t="s">
        <v>429</v>
      </c>
      <c r="G147" s="157" t="s">
        <v>135</v>
      </c>
      <c r="H147" s="158">
        <v>2</v>
      </c>
      <c r="I147" s="159"/>
      <c r="J147" s="160">
        <f t="shared" si="0"/>
        <v>0</v>
      </c>
      <c r="K147" s="37"/>
      <c r="L147" s="161" t="s">
        <v>5</v>
      </c>
      <c r="M147" s="162" t="s">
        <v>41</v>
      </c>
      <c r="N147" s="38"/>
      <c r="O147" s="163">
        <f>N147*H147</f>
        <v>0</v>
      </c>
      <c r="P147" s="163">
        <v>0</v>
      </c>
      <c r="Q147" s="163">
        <f>P147*H147</f>
        <v>0</v>
      </c>
      <c r="R147" s="163">
        <v>0</v>
      </c>
      <c r="S147" s="164">
        <f>R147*H147</f>
        <v>0</v>
      </c>
      <c r="AQ147" s="20" t="s">
        <v>120</v>
      </c>
      <c r="AS147" s="20" t="s">
        <v>118</v>
      </c>
      <c r="AT147" s="20" t="s">
        <v>78</v>
      </c>
      <c r="AX147" s="20" t="s">
        <v>117</v>
      </c>
      <c r="BD147" s="165">
        <f>IF(M147="základní",J147,0)</f>
        <v>0</v>
      </c>
      <c r="BE147" s="165">
        <f>IF(M147="snížená",J147,0)</f>
        <v>0</v>
      </c>
      <c r="BF147" s="165">
        <f>IF(M147="zákl. přenesená",J147,0)</f>
        <v>0</v>
      </c>
      <c r="BG147" s="165">
        <f>IF(M147="sníž. přenesená",J147,0)</f>
        <v>0</v>
      </c>
      <c r="BH147" s="165">
        <f>IF(M147="nulová",J147,0)</f>
        <v>0</v>
      </c>
      <c r="BI147" s="20" t="s">
        <v>76</v>
      </c>
      <c r="BJ147" s="165">
        <f>ROUND(I147*H147,2)</f>
        <v>0</v>
      </c>
      <c r="BK147" s="20" t="s">
        <v>120</v>
      </c>
      <c r="BL147" s="20" t="s">
        <v>415</v>
      </c>
    </row>
    <row r="148" spans="2:64" s="1" customFormat="1" ht="51" customHeight="1">
      <c r="B148" s="153"/>
      <c r="C148" s="238" t="s">
        <v>122</v>
      </c>
      <c r="D148" s="238" t="s">
        <v>121</v>
      </c>
      <c r="E148" s="232" t="s">
        <v>431</v>
      </c>
      <c r="F148" s="243" t="s">
        <v>432</v>
      </c>
      <c r="G148" s="239" t="s">
        <v>135</v>
      </c>
      <c r="H148" s="240">
        <v>2</v>
      </c>
      <c r="I148" s="171"/>
      <c r="J148" s="172">
        <f t="shared" si="0"/>
        <v>0</v>
      </c>
      <c r="K148" s="173"/>
      <c r="L148" s="174" t="s">
        <v>5</v>
      </c>
      <c r="M148" s="175" t="s">
        <v>41</v>
      </c>
      <c r="N148" s="38"/>
      <c r="O148" s="163">
        <f>N148*H148</f>
        <v>0</v>
      </c>
      <c r="P148" s="163">
        <v>0</v>
      </c>
      <c r="Q148" s="163">
        <f>P148*H148</f>
        <v>0</v>
      </c>
      <c r="R148" s="163">
        <v>0</v>
      </c>
      <c r="S148" s="164">
        <f>R148*H148</f>
        <v>0</v>
      </c>
      <c r="AQ148" s="20" t="s">
        <v>122</v>
      </c>
      <c r="AS148" s="20" t="s">
        <v>121</v>
      </c>
      <c r="AT148" s="20" t="s">
        <v>78</v>
      </c>
      <c r="AX148" s="20" t="s">
        <v>117</v>
      </c>
      <c r="BD148" s="165">
        <f>IF(M148="základní",J148,0)</f>
        <v>0</v>
      </c>
      <c r="BE148" s="165">
        <f>IF(M148="snížená",J148,0)</f>
        <v>0</v>
      </c>
      <c r="BF148" s="165">
        <f>IF(M148="zákl. přenesená",J148,0)</f>
        <v>0</v>
      </c>
      <c r="BG148" s="165">
        <f>IF(M148="sníž. přenesená",J148,0)</f>
        <v>0</v>
      </c>
      <c r="BH148" s="165">
        <f>IF(M148="nulová",J148,0)</f>
        <v>0</v>
      </c>
      <c r="BI148" s="20" t="s">
        <v>76</v>
      </c>
      <c r="BJ148" s="165">
        <f>ROUND(I148*H148,2)</f>
        <v>0</v>
      </c>
      <c r="BK148" s="20" t="s">
        <v>120</v>
      </c>
      <c r="BL148" s="20" t="s">
        <v>157</v>
      </c>
    </row>
    <row r="149" spans="2:64" s="1" customFormat="1">
      <c r="B149" s="37"/>
      <c r="C149" s="233"/>
      <c r="D149" s="233"/>
      <c r="E149" s="233"/>
      <c r="F149" s="237" t="s">
        <v>367</v>
      </c>
      <c r="G149" s="233"/>
      <c r="H149" s="233"/>
      <c r="I149" s="244"/>
      <c r="J149" s="244"/>
      <c r="K149" s="37"/>
      <c r="L149" s="177"/>
      <c r="M149" s="38"/>
      <c r="N149" s="38"/>
      <c r="O149" s="38"/>
      <c r="P149" s="38"/>
      <c r="Q149" s="38"/>
      <c r="R149" s="38"/>
      <c r="S149" s="65"/>
      <c r="AS149" s="20" t="s">
        <v>131</v>
      </c>
      <c r="AT149" s="20" t="s">
        <v>78</v>
      </c>
    </row>
    <row r="150" spans="2:64" s="1" customFormat="1" ht="51" customHeight="1">
      <c r="B150" s="153"/>
      <c r="C150" s="154" t="s">
        <v>160</v>
      </c>
      <c r="D150" s="154" t="s">
        <v>118</v>
      </c>
      <c r="E150" s="155" t="s">
        <v>433</v>
      </c>
      <c r="F150" s="242" t="s">
        <v>1206</v>
      </c>
      <c r="G150" s="157" t="s">
        <v>135</v>
      </c>
      <c r="H150" s="158">
        <v>1</v>
      </c>
      <c r="I150" s="171"/>
      <c r="J150" s="172">
        <f t="shared" si="0"/>
        <v>0</v>
      </c>
      <c r="K150" s="173"/>
      <c r="L150" s="174" t="s">
        <v>5</v>
      </c>
      <c r="M150" s="175" t="s">
        <v>41</v>
      </c>
      <c r="N150" s="38"/>
      <c r="O150" s="163">
        <f>N150*H150</f>
        <v>0</v>
      </c>
      <c r="P150" s="163">
        <v>0</v>
      </c>
      <c r="Q150" s="163">
        <f>P150*H150</f>
        <v>0</v>
      </c>
      <c r="R150" s="163">
        <v>0</v>
      </c>
      <c r="S150" s="164">
        <f>R150*H150</f>
        <v>0</v>
      </c>
      <c r="AQ150" s="20" t="s">
        <v>122</v>
      </c>
      <c r="AS150" s="20" t="s">
        <v>121</v>
      </c>
      <c r="AT150" s="20" t="s">
        <v>78</v>
      </c>
      <c r="AX150" s="20" t="s">
        <v>117</v>
      </c>
      <c r="BD150" s="165">
        <f>IF(M150="základní",J150,0)</f>
        <v>0</v>
      </c>
      <c r="BE150" s="165">
        <f>IF(M150="snížená",J150,0)</f>
        <v>0</v>
      </c>
      <c r="BF150" s="165">
        <f>IF(M150="zákl. přenesená",J150,0)</f>
        <v>0</v>
      </c>
      <c r="BG150" s="165">
        <f>IF(M150="sníž. přenesená",J150,0)</f>
        <v>0</v>
      </c>
      <c r="BH150" s="165">
        <f>IF(M150="nulová",J150,0)</f>
        <v>0</v>
      </c>
      <c r="BI150" s="20" t="s">
        <v>76</v>
      </c>
      <c r="BJ150" s="165">
        <f>ROUND(I150*H150,2)</f>
        <v>0</v>
      </c>
      <c r="BK150" s="20" t="s">
        <v>120</v>
      </c>
      <c r="BL150" s="20" t="s">
        <v>122</v>
      </c>
    </row>
    <row r="151" spans="2:64" s="1" customFormat="1" ht="13.5" customHeight="1">
      <c r="B151" s="37"/>
      <c r="C151" s="238" t="s">
        <v>161</v>
      </c>
      <c r="D151" s="238" t="s">
        <v>121</v>
      </c>
      <c r="E151" s="232" t="s">
        <v>435</v>
      </c>
      <c r="F151" s="243" t="s">
        <v>436</v>
      </c>
      <c r="G151" s="239" t="s">
        <v>135</v>
      </c>
      <c r="H151" s="240">
        <v>1</v>
      </c>
      <c r="I151" s="159"/>
      <c r="J151" s="160">
        <f t="shared" si="0"/>
        <v>0</v>
      </c>
      <c r="K151" s="37"/>
      <c r="L151" s="177"/>
      <c r="M151" s="38"/>
      <c r="N151" s="38"/>
      <c r="O151" s="38"/>
      <c r="P151" s="38"/>
      <c r="Q151" s="38"/>
      <c r="R151" s="38"/>
      <c r="S151" s="65"/>
      <c r="AS151" s="20" t="s">
        <v>131</v>
      </c>
      <c r="AT151" s="20" t="s">
        <v>78</v>
      </c>
    </row>
    <row r="152" spans="2:64" s="1" customFormat="1" ht="63.75" customHeight="1">
      <c r="B152" s="153"/>
      <c r="C152" s="233"/>
      <c r="D152" s="233"/>
      <c r="E152" s="233"/>
      <c r="F152" s="237" t="s">
        <v>367</v>
      </c>
      <c r="G152" s="233"/>
      <c r="H152" s="233"/>
      <c r="I152" s="245"/>
      <c r="J152" s="245"/>
      <c r="K152" s="173"/>
      <c r="L152" s="174" t="s">
        <v>5</v>
      </c>
      <c r="M152" s="175" t="s">
        <v>41</v>
      </c>
      <c r="N152" s="38"/>
      <c r="O152" s="163">
        <f>N152*H152</f>
        <v>0</v>
      </c>
      <c r="P152" s="163">
        <v>0</v>
      </c>
      <c r="Q152" s="163">
        <f>P152*H152</f>
        <v>0</v>
      </c>
      <c r="R152" s="163">
        <v>0</v>
      </c>
      <c r="S152" s="164">
        <f>R152*H152</f>
        <v>0</v>
      </c>
      <c r="AQ152" s="20" t="s">
        <v>122</v>
      </c>
      <c r="AS152" s="20" t="s">
        <v>121</v>
      </c>
      <c r="AT152" s="20" t="s">
        <v>78</v>
      </c>
      <c r="AX152" s="20" t="s">
        <v>117</v>
      </c>
      <c r="BD152" s="165">
        <f>IF(M152="základní",J152,0)</f>
        <v>0</v>
      </c>
      <c r="BE152" s="165">
        <f>IF(M152="snížená",J152,0)</f>
        <v>0</v>
      </c>
      <c r="BF152" s="165">
        <f>IF(M152="zákl. přenesená",J152,0)</f>
        <v>0</v>
      </c>
      <c r="BG152" s="165">
        <f>IF(M152="sníž. přenesená",J152,0)</f>
        <v>0</v>
      </c>
      <c r="BH152" s="165">
        <f>IF(M152="nulová",J152,0)</f>
        <v>0</v>
      </c>
      <c r="BI152" s="20" t="s">
        <v>76</v>
      </c>
      <c r="BJ152" s="165">
        <f>ROUND(I152*H152,2)</f>
        <v>0</v>
      </c>
      <c r="BK152" s="20" t="s">
        <v>120</v>
      </c>
      <c r="BL152" s="20" t="s">
        <v>163</v>
      </c>
    </row>
    <row r="153" spans="2:64" s="1" customFormat="1">
      <c r="B153" s="37"/>
      <c r="C153" s="238" t="s">
        <v>162</v>
      </c>
      <c r="D153" s="238" t="s">
        <v>121</v>
      </c>
      <c r="E153" s="232" t="s">
        <v>437</v>
      </c>
      <c r="F153" s="243" t="s">
        <v>438</v>
      </c>
      <c r="G153" s="239" t="s">
        <v>135</v>
      </c>
      <c r="H153" s="240">
        <v>1</v>
      </c>
      <c r="I153" s="159"/>
      <c r="J153" s="160">
        <f t="shared" si="0"/>
        <v>0</v>
      </c>
      <c r="K153" s="37"/>
      <c r="L153" s="177"/>
      <c r="M153" s="38"/>
      <c r="N153" s="38"/>
      <c r="O153" s="38"/>
      <c r="P153" s="38"/>
      <c r="Q153" s="38"/>
      <c r="R153" s="38"/>
      <c r="S153" s="65"/>
      <c r="AS153" s="20" t="s">
        <v>131</v>
      </c>
      <c r="AT153" s="20" t="s">
        <v>78</v>
      </c>
    </row>
    <row r="154" spans="2:64" s="1" customFormat="1" ht="25.5" customHeight="1">
      <c r="B154" s="153"/>
      <c r="C154" s="233"/>
      <c r="D154" s="233"/>
      <c r="E154" s="233"/>
      <c r="F154" s="237" t="s">
        <v>367</v>
      </c>
      <c r="G154" s="233"/>
      <c r="H154" s="233"/>
      <c r="I154" s="245"/>
      <c r="J154" s="245"/>
      <c r="K154" s="173"/>
      <c r="L154" s="174" t="s">
        <v>5</v>
      </c>
      <c r="M154" s="175" t="s">
        <v>41</v>
      </c>
      <c r="N154" s="38"/>
      <c r="O154" s="163">
        <f>N154*H154</f>
        <v>0</v>
      </c>
      <c r="P154" s="163">
        <v>0</v>
      </c>
      <c r="Q154" s="163">
        <f>P154*H154</f>
        <v>0</v>
      </c>
      <c r="R154" s="163">
        <v>0</v>
      </c>
      <c r="S154" s="164">
        <f>R154*H154</f>
        <v>0</v>
      </c>
      <c r="AQ154" s="20" t="s">
        <v>122</v>
      </c>
      <c r="AS154" s="20" t="s">
        <v>121</v>
      </c>
      <c r="AT154" s="20" t="s">
        <v>78</v>
      </c>
      <c r="AX154" s="20" t="s">
        <v>117</v>
      </c>
      <c r="BD154" s="165">
        <f>IF(M154="základní",J154,0)</f>
        <v>0</v>
      </c>
      <c r="BE154" s="165">
        <f>IF(M154="snížená",J154,0)</f>
        <v>0</v>
      </c>
      <c r="BF154" s="165">
        <f>IF(M154="zákl. přenesená",J154,0)</f>
        <v>0</v>
      </c>
      <c r="BG154" s="165">
        <f>IF(M154="sníž. přenesená",J154,0)</f>
        <v>0</v>
      </c>
      <c r="BH154" s="165">
        <f>IF(M154="nulová",J154,0)</f>
        <v>0</v>
      </c>
      <c r="BI154" s="20" t="s">
        <v>76</v>
      </c>
      <c r="BJ154" s="165">
        <f>ROUND(I154*H154,2)</f>
        <v>0</v>
      </c>
      <c r="BK154" s="20" t="s">
        <v>120</v>
      </c>
      <c r="BL154" s="20" t="s">
        <v>165</v>
      </c>
    </row>
    <row r="155" spans="2:64" s="1" customFormat="1">
      <c r="B155" s="37"/>
      <c r="C155" s="154" t="s">
        <v>163</v>
      </c>
      <c r="D155" s="154" t="s">
        <v>118</v>
      </c>
      <c r="E155" s="155" t="s">
        <v>439</v>
      </c>
      <c r="F155" s="242" t="s">
        <v>1207</v>
      </c>
      <c r="G155" s="157" t="s">
        <v>135</v>
      </c>
      <c r="H155" s="158">
        <v>1</v>
      </c>
      <c r="I155" s="159"/>
      <c r="J155" s="160">
        <f t="shared" si="0"/>
        <v>0</v>
      </c>
      <c r="K155" s="37"/>
      <c r="L155" s="177"/>
      <c r="M155" s="38"/>
      <c r="N155" s="38"/>
      <c r="O155" s="38"/>
      <c r="P155" s="38"/>
      <c r="Q155" s="38"/>
      <c r="R155" s="38"/>
      <c r="S155" s="65"/>
      <c r="AS155" s="20" t="s">
        <v>131</v>
      </c>
      <c r="AT155" s="20" t="s">
        <v>78</v>
      </c>
    </row>
    <row r="156" spans="2:64" s="1" customFormat="1" ht="27" customHeight="1">
      <c r="B156" s="153"/>
      <c r="C156" s="238" t="s">
        <v>164</v>
      </c>
      <c r="D156" s="238" t="s">
        <v>121</v>
      </c>
      <c r="E156" s="232" t="s">
        <v>441</v>
      </c>
      <c r="F156" s="243" t="s">
        <v>442</v>
      </c>
      <c r="G156" s="239" t="s">
        <v>135</v>
      </c>
      <c r="H156" s="240">
        <v>1</v>
      </c>
      <c r="I156" s="171"/>
      <c r="J156" s="172">
        <f t="shared" si="0"/>
        <v>0</v>
      </c>
      <c r="K156" s="37"/>
      <c r="L156" s="161" t="s">
        <v>5</v>
      </c>
      <c r="M156" s="162" t="s">
        <v>41</v>
      </c>
      <c r="N156" s="38"/>
      <c r="O156" s="163">
        <f>N156*H156</f>
        <v>0</v>
      </c>
      <c r="P156" s="163">
        <v>0</v>
      </c>
      <c r="Q156" s="163">
        <f>P156*H156</f>
        <v>0</v>
      </c>
      <c r="R156" s="163">
        <v>0</v>
      </c>
      <c r="S156" s="164">
        <f>R156*H156</f>
        <v>0</v>
      </c>
      <c r="AQ156" s="20" t="s">
        <v>120</v>
      </c>
      <c r="AS156" s="20" t="s">
        <v>118</v>
      </c>
      <c r="AT156" s="20" t="s">
        <v>78</v>
      </c>
      <c r="AX156" s="20" t="s">
        <v>117</v>
      </c>
      <c r="BD156" s="165">
        <f>IF(M156="základní",J156,0)</f>
        <v>0</v>
      </c>
      <c r="BE156" s="165">
        <f>IF(M156="snížená",J156,0)</f>
        <v>0</v>
      </c>
      <c r="BF156" s="165">
        <f>IF(M156="zákl. přenesená",J156,0)</f>
        <v>0</v>
      </c>
      <c r="BG156" s="165">
        <f>IF(M156="sníž. přenesená",J156,0)</f>
        <v>0</v>
      </c>
      <c r="BH156" s="165">
        <f>IF(M156="nulová",J156,0)</f>
        <v>0</v>
      </c>
      <c r="BI156" s="20" t="s">
        <v>76</v>
      </c>
      <c r="BJ156" s="165">
        <f>ROUND(I156*H156,2)</f>
        <v>0</v>
      </c>
      <c r="BK156" s="20" t="s">
        <v>120</v>
      </c>
      <c r="BL156" s="20" t="s">
        <v>424</v>
      </c>
    </row>
    <row r="157" spans="2:64" s="1" customFormat="1" ht="25.5" customHeight="1">
      <c r="B157" s="153"/>
      <c r="C157" s="233"/>
      <c r="D157" s="233"/>
      <c r="E157" s="233"/>
      <c r="F157" s="237" t="s">
        <v>367</v>
      </c>
      <c r="G157" s="233"/>
      <c r="H157" s="233"/>
      <c r="I157" s="244"/>
      <c r="J157" s="244"/>
      <c r="K157" s="173"/>
      <c r="L157" s="174" t="s">
        <v>5</v>
      </c>
      <c r="M157" s="175" t="s">
        <v>41</v>
      </c>
      <c r="N157" s="38"/>
      <c r="O157" s="163">
        <f>N157*H157</f>
        <v>0</v>
      </c>
      <c r="P157" s="163">
        <v>0</v>
      </c>
      <c r="Q157" s="163">
        <f>P157*H157</f>
        <v>0</v>
      </c>
      <c r="R157" s="163">
        <v>0</v>
      </c>
      <c r="S157" s="164">
        <f>R157*H157</f>
        <v>0</v>
      </c>
      <c r="AQ157" s="20" t="s">
        <v>122</v>
      </c>
      <c r="AS157" s="20" t="s">
        <v>121</v>
      </c>
      <c r="AT157" s="20" t="s">
        <v>78</v>
      </c>
      <c r="AX157" s="20" t="s">
        <v>117</v>
      </c>
      <c r="BD157" s="165">
        <f>IF(M157="základní",J157,0)</f>
        <v>0</v>
      </c>
      <c r="BE157" s="165">
        <f>IF(M157="snížená",J157,0)</f>
        <v>0</v>
      </c>
      <c r="BF157" s="165">
        <f>IF(M157="zákl. přenesená",J157,0)</f>
        <v>0</v>
      </c>
      <c r="BG157" s="165">
        <f>IF(M157="sníž. přenesená",J157,0)</f>
        <v>0</v>
      </c>
      <c r="BH157" s="165">
        <f>IF(M157="nulová",J157,0)</f>
        <v>0</v>
      </c>
      <c r="BI157" s="20" t="s">
        <v>76</v>
      </c>
      <c r="BJ157" s="165">
        <f>ROUND(I157*H157,2)</f>
        <v>0</v>
      </c>
      <c r="BK157" s="20" t="s">
        <v>120</v>
      </c>
      <c r="BL157" s="20" t="s">
        <v>427</v>
      </c>
    </row>
    <row r="158" spans="2:64" s="1" customFormat="1">
      <c r="B158" s="37"/>
      <c r="C158" s="154" t="s">
        <v>165</v>
      </c>
      <c r="D158" s="154" t="s">
        <v>118</v>
      </c>
      <c r="E158" s="155" t="s">
        <v>443</v>
      </c>
      <c r="F158" s="242" t="s">
        <v>444</v>
      </c>
      <c r="G158" s="157" t="s">
        <v>135</v>
      </c>
      <c r="H158" s="158">
        <v>2</v>
      </c>
      <c r="I158" s="171"/>
      <c r="J158" s="172">
        <f t="shared" si="0"/>
        <v>0</v>
      </c>
      <c r="K158" s="37"/>
      <c r="L158" s="177"/>
      <c r="M158" s="38"/>
      <c r="N158" s="38"/>
      <c r="O158" s="38"/>
      <c r="P158" s="38"/>
      <c r="Q158" s="38"/>
      <c r="R158" s="38"/>
      <c r="S158" s="65"/>
      <c r="AS158" s="20" t="s">
        <v>131</v>
      </c>
      <c r="AT158" s="20" t="s">
        <v>78</v>
      </c>
    </row>
    <row r="159" spans="2:64" s="1" customFormat="1" ht="60" customHeight="1">
      <c r="B159" s="153"/>
      <c r="C159" s="238" t="s">
        <v>166</v>
      </c>
      <c r="D159" s="238" t="s">
        <v>121</v>
      </c>
      <c r="E159" s="232" t="s">
        <v>446</v>
      </c>
      <c r="F159" s="243" t="s">
        <v>1208</v>
      </c>
      <c r="G159" s="239" t="s">
        <v>135</v>
      </c>
      <c r="H159" s="240">
        <v>2</v>
      </c>
      <c r="I159" s="159"/>
      <c r="J159" s="160">
        <f t="shared" si="0"/>
        <v>0</v>
      </c>
      <c r="K159" s="37"/>
      <c r="L159" s="161" t="s">
        <v>5</v>
      </c>
      <c r="M159" s="162" t="s">
        <v>41</v>
      </c>
      <c r="N159" s="38"/>
      <c r="O159" s="163">
        <f>N159*H159</f>
        <v>0</v>
      </c>
      <c r="P159" s="163">
        <v>0</v>
      </c>
      <c r="Q159" s="163">
        <f>P159*H159</f>
        <v>0</v>
      </c>
      <c r="R159" s="163">
        <v>0</v>
      </c>
      <c r="S159" s="164">
        <f>R159*H159</f>
        <v>0</v>
      </c>
      <c r="AQ159" s="20" t="s">
        <v>120</v>
      </c>
      <c r="AS159" s="20" t="s">
        <v>118</v>
      </c>
      <c r="AT159" s="20" t="s">
        <v>78</v>
      </c>
      <c r="AX159" s="20" t="s">
        <v>117</v>
      </c>
      <c r="BD159" s="165">
        <f>IF(M159="základní",J159,0)</f>
        <v>0</v>
      </c>
      <c r="BE159" s="165">
        <f>IF(M159="snížená",J159,0)</f>
        <v>0</v>
      </c>
      <c r="BF159" s="165">
        <f>IF(M159="zákl. přenesená",J159,0)</f>
        <v>0</v>
      </c>
      <c r="BG159" s="165">
        <f>IF(M159="sníž. přenesená",J159,0)</f>
        <v>0</v>
      </c>
      <c r="BH159" s="165">
        <f>IF(M159="nulová",J159,0)</f>
        <v>0</v>
      </c>
      <c r="BI159" s="20" t="s">
        <v>76</v>
      </c>
      <c r="BJ159" s="165">
        <f>ROUND(I159*H159,2)</f>
        <v>0</v>
      </c>
      <c r="BK159" s="20" t="s">
        <v>120</v>
      </c>
      <c r="BL159" s="20" t="s">
        <v>430</v>
      </c>
    </row>
    <row r="160" spans="2:64" s="1" customFormat="1" ht="25.5" customHeight="1">
      <c r="B160" s="153"/>
      <c r="C160" s="233"/>
      <c r="D160" s="233"/>
      <c r="E160" s="233"/>
      <c r="F160" s="237" t="s">
        <v>367</v>
      </c>
      <c r="G160" s="233"/>
      <c r="H160" s="233"/>
      <c r="I160" s="245"/>
      <c r="J160" s="245"/>
      <c r="K160" s="173"/>
      <c r="L160" s="174" t="s">
        <v>5</v>
      </c>
      <c r="M160" s="175" t="s">
        <v>41</v>
      </c>
      <c r="N160" s="38"/>
      <c r="O160" s="163">
        <f>N160*H160</f>
        <v>0</v>
      </c>
      <c r="P160" s="163">
        <v>0</v>
      </c>
      <c r="Q160" s="163">
        <f>P160*H160</f>
        <v>0</v>
      </c>
      <c r="R160" s="163">
        <v>0</v>
      </c>
      <c r="S160" s="164">
        <f>R160*H160</f>
        <v>0</v>
      </c>
      <c r="AQ160" s="20" t="s">
        <v>122</v>
      </c>
      <c r="AS160" s="20" t="s">
        <v>121</v>
      </c>
      <c r="AT160" s="20" t="s">
        <v>78</v>
      </c>
      <c r="AX160" s="20" t="s">
        <v>117</v>
      </c>
      <c r="BD160" s="165">
        <f>IF(M160="základní",J160,0)</f>
        <v>0</v>
      </c>
      <c r="BE160" s="165">
        <f>IF(M160="snížená",J160,0)</f>
        <v>0</v>
      </c>
      <c r="BF160" s="165">
        <f>IF(M160="zákl. přenesená",J160,0)</f>
        <v>0</v>
      </c>
      <c r="BG160" s="165">
        <f>IF(M160="sníž. přenesená",J160,0)</f>
        <v>0</v>
      </c>
      <c r="BH160" s="165">
        <f>IF(M160="nulová",J160,0)</f>
        <v>0</v>
      </c>
      <c r="BI160" s="20" t="s">
        <v>76</v>
      </c>
      <c r="BJ160" s="165">
        <f>ROUND(I160*H160,2)</f>
        <v>0</v>
      </c>
      <c r="BK160" s="20" t="s">
        <v>120</v>
      </c>
      <c r="BL160" s="20" t="s">
        <v>161</v>
      </c>
    </row>
    <row r="161" spans="2:64" s="1" customFormat="1">
      <c r="B161" s="37"/>
      <c r="C161" s="154" t="s">
        <v>167</v>
      </c>
      <c r="D161" s="154" t="s">
        <v>118</v>
      </c>
      <c r="E161" s="155" t="s">
        <v>447</v>
      </c>
      <c r="F161" s="242" t="s">
        <v>448</v>
      </c>
      <c r="G161" s="157" t="s">
        <v>135</v>
      </c>
      <c r="H161" s="158">
        <v>1</v>
      </c>
      <c r="I161" s="159"/>
      <c r="J161" s="160">
        <f t="shared" si="0"/>
        <v>0</v>
      </c>
      <c r="K161" s="37"/>
      <c r="L161" s="177"/>
      <c r="M161" s="38"/>
      <c r="N161" s="38"/>
      <c r="O161" s="38"/>
      <c r="P161" s="38"/>
      <c r="Q161" s="38"/>
      <c r="R161" s="38"/>
      <c r="S161" s="65"/>
      <c r="AS161" s="20" t="s">
        <v>131</v>
      </c>
      <c r="AT161" s="20" t="s">
        <v>78</v>
      </c>
    </row>
    <row r="162" spans="2:64" s="1" customFormat="1" ht="48" customHeight="1">
      <c r="B162" s="153"/>
      <c r="C162" s="238" t="s">
        <v>169</v>
      </c>
      <c r="D162" s="238" t="s">
        <v>121</v>
      </c>
      <c r="E162" s="232" t="s">
        <v>450</v>
      </c>
      <c r="F162" s="243" t="s">
        <v>451</v>
      </c>
      <c r="G162" s="239" t="s">
        <v>135</v>
      </c>
      <c r="H162" s="240">
        <v>1</v>
      </c>
      <c r="I162" s="171"/>
      <c r="J162" s="172">
        <f t="shared" si="0"/>
        <v>0</v>
      </c>
      <c r="K162" s="37"/>
      <c r="L162" s="161" t="s">
        <v>5</v>
      </c>
      <c r="M162" s="162" t="s">
        <v>41</v>
      </c>
      <c r="N162" s="38"/>
      <c r="O162" s="163">
        <f>N162*H162</f>
        <v>0</v>
      </c>
      <c r="P162" s="163">
        <v>0</v>
      </c>
      <c r="Q162" s="163">
        <f>P162*H162</f>
        <v>0</v>
      </c>
      <c r="R162" s="163">
        <v>0</v>
      </c>
      <c r="S162" s="164">
        <f>R162*H162</f>
        <v>0</v>
      </c>
      <c r="AQ162" s="20" t="s">
        <v>120</v>
      </c>
      <c r="AS162" s="20" t="s">
        <v>118</v>
      </c>
      <c r="AT162" s="20" t="s">
        <v>78</v>
      </c>
      <c r="AX162" s="20" t="s">
        <v>117</v>
      </c>
      <c r="BD162" s="165">
        <f>IF(M162="základní",J162,0)</f>
        <v>0</v>
      </c>
      <c r="BE162" s="165">
        <f>IF(M162="snížená",J162,0)</f>
        <v>0</v>
      </c>
      <c r="BF162" s="165">
        <f>IF(M162="zákl. přenesená",J162,0)</f>
        <v>0</v>
      </c>
      <c r="BG162" s="165">
        <f>IF(M162="sníž. přenesená",J162,0)</f>
        <v>0</v>
      </c>
      <c r="BH162" s="165">
        <f>IF(M162="nulová",J162,0)</f>
        <v>0</v>
      </c>
      <c r="BI162" s="20" t="s">
        <v>76</v>
      </c>
      <c r="BJ162" s="165">
        <f>ROUND(I162*H162,2)</f>
        <v>0</v>
      </c>
      <c r="BK162" s="20" t="s">
        <v>120</v>
      </c>
      <c r="BL162" s="20" t="s">
        <v>434</v>
      </c>
    </row>
    <row r="163" spans="2:64" s="1" customFormat="1" ht="38.25" customHeight="1">
      <c r="B163" s="153"/>
      <c r="C163" s="233"/>
      <c r="D163" s="233"/>
      <c r="E163" s="233"/>
      <c r="F163" s="237" t="s">
        <v>367</v>
      </c>
      <c r="G163" s="233"/>
      <c r="H163" s="233"/>
      <c r="I163" s="244"/>
      <c r="J163" s="244"/>
      <c r="K163" s="173"/>
      <c r="L163" s="174" t="s">
        <v>5</v>
      </c>
      <c r="M163" s="175" t="s">
        <v>41</v>
      </c>
      <c r="N163" s="38"/>
      <c r="O163" s="163">
        <f>N163*H163</f>
        <v>0</v>
      </c>
      <c r="P163" s="163">
        <v>0</v>
      </c>
      <c r="Q163" s="163">
        <f>P163*H163</f>
        <v>0</v>
      </c>
      <c r="R163" s="163">
        <v>0</v>
      </c>
      <c r="S163" s="164">
        <f>R163*H163</f>
        <v>0</v>
      </c>
      <c r="AQ163" s="20" t="s">
        <v>122</v>
      </c>
      <c r="AS163" s="20" t="s">
        <v>121</v>
      </c>
      <c r="AT163" s="20" t="s">
        <v>78</v>
      </c>
      <c r="AX163" s="20" t="s">
        <v>117</v>
      </c>
      <c r="BD163" s="165">
        <f>IF(M163="základní",J163,0)</f>
        <v>0</v>
      </c>
      <c r="BE163" s="165">
        <f>IF(M163="snížená",J163,0)</f>
        <v>0</v>
      </c>
      <c r="BF163" s="165">
        <f>IF(M163="zákl. přenesená",J163,0)</f>
        <v>0</v>
      </c>
      <c r="BG163" s="165">
        <f>IF(M163="sníž. přenesená",J163,0)</f>
        <v>0</v>
      </c>
      <c r="BH163" s="165">
        <f>IF(M163="nulová",J163,0)</f>
        <v>0</v>
      </c>
      <c r="BI163" s="20" t="s">
        <v>76</v>
      </c>
      <c r="BJ163" s="165">
        <f>ROUND(I163*H163,2)</f>
        <v>0</v>
      </c>
      <c r="BK163" s="20" t="s">
        <v>120</v>
      </c>
      <c r="BL163" s="20" t="s">
        <v>167</v>
      </c>
    </row>
    <row r="164" spans="2:64" s="1" customFormat="1">
      <c r="B164" s="37"/>
      <c r="C164" s="154" t="s">
        <v>171</v>
      </c>
      <c r="D164" s="154" t="s">
        <v>118</v>
      </c>
      <c r="E164" s="155" t="s">
        <v>452</v>
      </c>
      <c r="F164" s="242" t="s">
        <v>1209</v>
      </c>
      <c r="G164" s="157" t="s">
        <v>135</v>
      </c>
      <c r="H164" s="158">
        <v>2</v>
      </c>
      <c r="I164" s="171"/>
      <c r="J164" s="172">
        <f t="shared" si="0"/>
        <v>0</v>
      </c>
      <c r="K164" s="37"/>
      <c r="L164" s="177"/>
      <c r="M164" s="38"/>
      <c r="N164" s="38"/>
      <c r="O164" s="38"/>
      <c r="P164" s="38"/>
      <c r="Q164" s="38"/>
      <c r="R164" s="38"/>
      <c r="S164" s="65"/>
      <c r="AS164" s="20" t="s">
        <v>131</v>
      </c>
      <c r="AT164" s="20" t="s">
        <v>78</v>
      </c>
    </row>
    <row r="165" spans="2:64" s="1" customFormat="1" ht="40.5" customHeight="1">
      <c r="B165" s="153"/>
      <c r="C165" s="238" t="s">
        <v>172</v>
      </c>
      <c r="D165" s="238" t="s">
        <v>121</v>
      </c>
      <c r="E165" s="232" t="s">
        <v>454</v>
      </c>
      <c r="F165" s="243" t="s">
        <v>170</v>
      </c>
      <c r="G165" s="239" t="s">
        <v>135</v>
      </c>
      <c r="H165" s="240">
        <v>2</v>
      </c>
      <c r="I165" s="159"/>
      <c r="J165" s="160">
        <f t="shared" ref="J165:J228" si="1">ROUND(I165*H165,2)</f>
        <v>0</v>
      </c>
      <c r="K165" s="173"/>
      <c r="L165" s="174" t="s">
        <v>5</v>
      </c>
      <c r="M165" s="175" t="s">
        <v>41</v>
      </c>
      <c r="N165" s="38"/>
      <c r="O165" s="163">
        <f>N165*H165</f>
        <v>0</v>
      </c>
      <c r="P165" s="163">
        <v>0</v>
      </c>
      <c r="Q165" s="163">
        <f>P165*H165</f>
        <v>0</v>
      </c>
      <c r="R165" s="163">
        <v>0</v>
      </c>
      <c r="S165" s="164">
        <f>R165*H165</f>
        <v>0</v>
      </c>
      <c r="AQ165" s="20" t="s">
        <v>122</v>
      </c>
      <c r="AS165" s="20" t="s">
        <v>121</v>
      </c>
      <c r="AT165" s="20" t="s">
        <v>78</v>
      </c>
      <c r="AX165" s="20" t="s">
        <v>117</v>
      </c>
      <c r="BD165" s="165">
        <f>IF(M165="základní",J165,0)</f>
        <v>0</v>
      </c>
      <c r="BE165" s="165">
        <f>IF(M165="snížená",J165,0)</f>
        <v>0</v>
      </c>
      <c r="BF165" s="165">
        <f>IF(M165="zákl. přenesená",J165,0)</f>
        <v>0</v>
      </c>
      <c r="BG165" s="165">
        <f>IF(M165="sníž. přenesená",J165,0)</f>
        <v>0</v>
      </c>
      <c r="BH165" s="165">
        <f>IF(M165="nulová",J165,0)</f>
        <v>0</v>
      </c>
      <c r="BI165" s="20" t="s">
        <v>76</v>
      </c>
      <c r="BJ165" s="165">
        <f>ROUND(I165*H165,2)</f>
        <v>0</v>
      </c>
      <c r="BK165" s="20" t="s">
        <v>120</v>
      </c>
      <c r="BL165" s="20" t="s">
        <v>171</v>
      </c>
    </row>
    <row r="166" spans="2:64" s="1" customFormat="1">
      <c r="B166" s="37"/>
      <c r="C166" s="233"/>
      <c r="D166" s="233"/>
      <c r="E166" s="233"/>
      <c r="F166" s="237" t="s">
        <v>367</v>
      </c>
      <c r="G166" s="233"/>
      <c r="H166" s="233"/>
      <c r="I166" s="245"/>
      <c r="J166" s="245"/>
      <c r="K166" s="37"/>
      <c r="L166" s="177"/>
      <c r="M166" s="38"/>
      <c r="N166" s="38"/>
      <c r="O166" s="38"/>
      <c r="P166" s="38"/>
      <c r="Q166" s="38"/>
      <c r="R166" s="38"/>
      <c r="S166" s="65"/>
      <c r="AS166" s="20" t="s">
        <v>131</v>
      </c>
      <c r="AT166" s="20" t="s">
        <v>78</v>
      </c>
    </row>
    <row r="167" spans="2:64" s="1" customFormat="1" ht="16.5" customHeight="1">
      <c r="B167" s="153"/>
      <c r="C167" s="154" t="s">
        <v>173</v>
      </c>
      <c r="D167" s="154" t="s">
        <v>118</v>
      </c>
      <c r="E167" s="155" t="s">
        <v>142</v>
      </c>
      <c r="F167" s="242" t="s">
        <v>1210</v>
      </c>
      <c r="G167" s="157" t="s">
        <v>119</v>
      </c>
      <c r="H167" s="158">
        <v>290</v>
      </c>
      <c r="I167" s="159"/>
      <c r="J167" s="160">
        <f t="shared" si="1"/>
        <v>0</v>
      </c>
      <c r="K167" s="37"/>
      <c r="L167" s="161" t="s">
        <v>5</v>
      </c>
      <c r="M167" s="162" t="s">
        <v>41</v>
      </c>
      <c r="N167" s="38"/>
      <c r="O167" s="163">
        <f>N167*H167</f>
        <v>0</v>
      </c>
      <c r="P167" s="163">
        <v>0</v>
      </c>
      <c r="Q167" s="163">
        <f>P167*H167</f>
        <v>0</v>
      </c>
      <c r="R167" s="163">
        <v>0</v>
      </c>
      <c r="S167" s="164">
        <f>R167*H167</f>
        <v>0</v>
      </c>
      <c r="AQ167" s="20" t="s">
        <v>120</v>
      </c>
      <c r="AS167" s="20" t="s">
        <v>118</v>
      </c>
      <c r="AT167" s="20" t="s">
        <v>78</v>
      </c>
      <c r="AX167" s="20" t="s">
        <v>117</v>
      </c>
      <c r="BD167" s="165">
        <f>IF(M167="základní",J167,0)</f>
        <v>0</v>
      </c>
      <c r="BE167" s="165">
        <f>IF(M167="snížená",J167,0)</f>
        <v>0</v>
      </c>
      <c r="BF167" s="165">
        <f>IF(M167="zákl. přenesená",J167,0)</f>
        <v>0</v>
      </c>
      <c r="BG167" s="165">
        <f>IF(M167="sníž. přenesená",J167,0)</f>
        <v>0</v>
      </c>
      <c r="BH167" s="165">
        <f>IF(M167="nulová",J167,0)</f>
        <v>0</v>
      </c>
      <c r="BI167" s="20" t="s">
        <v>76</v>
      </c>
      <c r="BJ167" s="165">
        <f>ROUND(I167*H167,2)</f>
        <v>0</v>
      </c>
      <c r="BK167" s="20" t="s">
        <v>120</v>
      </c>
      <c r="BL167" s="20" t="s">
        <v>440</v>
      </c>
    </row>
    <row r="168" spans="2:64" s="1" customFormat="1" ht="25.5" customHeight="1">
      <c r="B168" s="153"/>
      <c r="C168" s="238" t="s">
        <v>174</v>
      </c>
      <c r="D168" s="238" t="s">
        <v>121</v>
      </c>
      <c r="E168" s="232" t="s">
        <v>459</v>
      </c>
      <c r="F168" s="243" t="s">
        <v>460</v>
      </c>
      <c r="G168" s="239" t="s">
        <v>119</v>
      </c>
      <c r="H168" s="240">
        <v>95</v>
      </c>
      <c r="I168" s="171"/>
      <c r="J168" s="172">
        <f t="shared" si="1"/>
        <v>0</v>
      </c>
      <c r="K168" s="173"/>
      <c r="L168" s="174" t="s">
        <v>5</v>
      </c>
      <c r="M168" s="175" t="s">
        <v>41</v>
      </c>
      <c r="N168" s="38"/>
      <c r="O168" s="163">
        <f>N168*H168</f>
        <v>0</v>
      </c>
      <c r="P168" s="163">
        <v>0</v>
      </c>
      <c r="Q168" s="163">
        <f>P168*H168</f>
        <v>0</v>
      </c>
      <c r="R168" s="163">
        <v>0</v>
      </c>
      <c r="S168" s="164">
        <f>R168*H168</f>
        <v>0</v>
      </c>
      <c r="AQ168" s="20" t="s">
        <v>122</v>
      </c>
      <c r="AS168" s="20" t="s">
        <v>121</v>
      </c>
      <c r="AT168" s="20" t="s">
        <v>78</v>
      </c>
      <c r="AX168" s="20" t="s">
        <v>117</v>
      </c>
      <c r="BD168" s="165">
        <f>IF(M168="základní",J168,0)</f>
        <v>0</v>
      </c>
      <c r="BE168" s="165">
        <f>IF(M168="snížená",J168,0)</f>
        <v>0</v>
      </c>
      <c r="BF168" s="165">
        <f>IF(M168="zákl. přenesená",J168,0)</f>
        <v>0</v>
      </c>
      <c r="BG168" s="165">
        <f>IF(M168="sníž. přenesená",J168,0)</f>
        <v>0</v>
      </c>
      <c r="BH168" s="165">
        <f>IF(M168="nulová",J168,0)</f>
        <v>0</v>
      </c>
      <c r="BI168" s="20" t="s">
        <v>76</v>
      </c>
      <c r="BJ168" s="165">
        <f>ROUND(I168*H168,2)</f>
        <v>0</v>
      </c>
      <c r="BK168" s="20" t="s">
        <v>120</v>
      </c>
      <c r="BL168" s="20" t="s">
        <v>173</v>
      </c>
    </row>
    <row r="169" spans="2:64" s="1" customFormat="1">
      <c r="B169" s="37"/>
      <c r="C169" s="233"/>
      <c r="D169" s="233"/>
      <c r="E169" s="233"/>
      <c r="F169" s="237" t="s">
        <v>367</v>
      </c>
      <c r="G169" s="233"/>
      <c r="H169" s="233"/>
      <c r="I169" s="244"/>
      <c r="J169" s="244"/>
      <c r="K169" s="37"/>
      <c r="L169" s="177"/>
      <c r="M169" s="38"/>
      <c r="N169" s="38"/>
      <c r="O169" s="38"/>
      <c r="P169" s="38"/>
      <c r="Q169" s="38"/>
      <c r="R169" s="38"/>
      <c r="S169" s="65"/>
      <c r="AS169" s="20" t="s">
        <v>131</v>
      </c>
      <c r="AT169" s="20" t="s">
        <v>78</v>
      </c>
    </row>
    <row r="170" spans="2:64" s="1" customFormat="1" ht="16.5" customHeight="1">
      <c r="B170" s="153"/>
      <c r="C170" s="238" t="s">
        <v>175</v>
      </c>
      <c r="D170" s="238" t="s">
        <v>121</v>
      </c>
      <c r="E170" s="232" t="s">
        <v>461</v>
      </c>
      <c r="F170" s="243" t="s">
        <v>462</v>
      </c>
      <c r="G170" s="239" t="s">
        <v>119</v>
      </c>
      <c r="H170" s="240">
        <v>65</v>
      </c>
      <c r="I170" s="171"/>
      <c r="J170" s="172">
        <f t="shared" si="1"/>
        <v>0</v>
      </c>
      <c r="K170" s="37"/>
      <c r="L170" s="161" t="s">
        <v>5</v>
      </c>
      <c r="M170" s="162" t="s">
        <v>41</v>
      </c>
      <c r="N170" s="38"/>
      <c r="O170" s="163">
        <f>N170*H170</f>
        <v>0</v>
      </c>
      <c r="P170" s="163">
        <v>0</v>
      </c>
      <c r="Q170" s="163">
        <f>P170*H170</f>
        <v>0</v>
      </c>
      <c r="R170" s="163">
        <v>0</v>
      </c>
      <c r="S170" s="164">
        <f>R170*H170</f>
        <v>0</v>
      </c>
      <c r="AQ170" s="20" t="s">
        <v>120</v>
      </c>
      <c r="AS170" s="20" t="s">
        <v>118</v>
      </c>
      <c r="AT170" s="20" t="s">
        <v>78</v>
      </c>
      <c r="AX170" s="20" t="s">
        <v>117</v>
      </c>
      <c r="BD170" s="165">
        <f>IF(M170="základní",J170,0)</f>
        <v>0</v>
      </c>
      <c r="BE170" s="165">
        <f>IF(M170="snížená",J170,0)</f>
        <v>0</v>
      </c>
      <c r="BF170" s="165">
        <f>IF(M170="zákl. přenesená",J170,0)</f>
        <v>0</v>
      </c>
      <c r="BG170" s="165">
        <f>IF(M170="sníž. přenesená",J170,0)</f>
        <v>0</v>
      </c>
      <c r="BH170" s="165">
        <f>IF(M170="nulová",J170,0)</f>
        <v>0</v>
      </c>
      <c r="BI170" s="20" t="s">
        <v>76</v>
      </c>
      <c r="BJ170" s="165">
        <f>ROUND(I170*H170,2)</f>
        <v>0</v>
      </c>
      <c r="BK170" s="20" t="s">
        <v>120</v>
      </c>
      <c r="BL170" s="20" t="s">
        <v>445</v>
      </c>
    </row>
    <row r="171" spans="2:64" s="1" customFormat="1" ht="76.5" customHeight="1">
      <c r="B171" s="153"/>
      <c r="C171" s="233"/>
      <c r="D171" s="233"/>
      <c r="E171" s="233"/>
      <c r="F171" s="237" t="s">
        <v>367</v>
      </c>
      <c r="G171" s="233"/>
      <c r="H171" s="233"/>
      <c r="I171" s="244"/>
      <c r="J171" s="244"/>
      <c r="K171" s="173"/>
      <c r="L171" s="174" t="s">
        <v>5</v>
      </c>
      <c r="M171" s="175" t="s">
        <v>41</v>
      </c>
      <c r="N171" s="38"/>
      <c r="O171" s="163">
        <f>N171*H171</f>
        <v>0</v>
      </c>
      <c r="P171" s="163">
        <v>0</v>
      </c>
      <c r="Q171" s="163">
        <f>P171*H171</f>
        <v>0</v>
      </c>
      <c r="R171" s="163">
        <v>0</v>
      </c>
      <c r="S171" s="164">
        <f>R171*H171</f>
        <v>0</v>
      </c>
      <c r="AQ171" s="20" t="s">
        <v>122</v>
      </c>
      <c r="AS171" s="20" t="s">
        <v>121</v>
      </c>
      <c r="AT171" s="20" t="s">
        <v>78</v>
      </c>
      <c r="AX171" s="20" t="s">
        <v>117</v>
      </c>
      <c r="BD171" s="165">
        <f>IF(M171="základní",J171,0)</f>
        <v>0</v>
      </c>
      <c r="BE171" s="165">
        <f>IF(M171="snížená",J171,0)</f>
        <v>0</v>
      </c>
      <c r="BF171" s="165">
        <f>IF(M171="zákl. přenesená",J171,0)</f>
        <v>0</v>
      </c>
      <c r="BG171" s="165">
        <f>IF(M171="sníž. přenesená",J171,0)</f>
        <v>0</v>
      </c>
      <c r="BH171" s="165">
        <f>IF(M171="nulová",J171,0)</f>
        <v>0</v>
      </c>
      <c r="BI171" s="20" t="s">
        <v>76</v>
      </c>
      <c r="BJ171" s="165">
        <f>ROUND(I171*H171,2)</f>
        <v>0</v>
      </c>
      <c r="BK171" s="20" t="s">
        <v>120</v>
      </c>
      <c r="BL171" s="20" t="s">
        <v>175</v>
      </c>
    </row>
    <row r="172" spans="2:64" s="1" customFormat="1">
      <c r="B172" s="37"/>
      <c r="C172" s="238" t="s">
        <v>176</v>
      </c>
      <c r="D172" s="238" t="s">
        <v>121</v>
      </c>
      <c r="E172" s="232" t="s">
        <v>464</v>
      </c>
      <c r="F172" s="243" t="s">
        <v>465</v>
      </c>
      <c r="G172" s="239" t="s">
        <v>119</v>
      </c>
      <c r="H172" s="240">
        <v>110</v>
      </c>
      <c r="I172" s="171"/>
      <c r="J172" s="172">
        <f t="shared" si="1"/>
        <v>0</v>
      </c>
      <c r="K172" s="37"/>
      <c r="L172" s="177"/>
      <c r="M172" s="38"/>
      <c r="N172" s="38"/>
      <c r="O172" s="38"/>
      <c r="P172" s="38"/>
      <c r="Q172" s="38"/>
      <c r="R172" s="38"/>
      <c r="S172" s="65"/>
      <c r="AS172" s="20" t="s">
        <v>131</v>
      </c>
      <c r="AT172" s="20" t="s">
        <v>78</v>
      </c>
    </row>
    <row r="173" spans="2:64" s="1" customFormat="1" ht="16.5" customHeight="1">
      <c r="B173" s="153"/>
      <c r="C173" s="233"/>
      <c r="D173" s="233"/>
      <c r="E173" s="233"/>
      <c r="F173" s="237" t="s">
        <v>367</v>
      </c>
      <c r="G173" s="233"/>
      <c r="H173" s="233"/>
      <c r="I173" s="244"/>
      <c r="J173" s="244"/>
      <c r="K173" s="37"/>
      <c r="L173" s="161" t="s">
        <v>5</v>
      </c>
      <c r="M173" s="162" t="s">
        <v>41</v>
      </c>
      <c r="N173" s="38"/>
      <c r="O173" s="163">
        <f>N173*H173</f>
        <v>0</v>
      </c>
      <c r="P173" s="163">
        <v>0</v>
      </c>
      <c r="Q173" s="163">
        <f>P173*H173</f>
        <v>0</v>
      </c>
      <c r="R173" s="163">
        <v>0</v>
      </c>
      <c r="S173" s="164">
        <f>R173*H173</f>
        <v>0</v>
      </c>
      <c r="AQ173" s="20" t="s">
        <v>120</v>
      </c>
      <c r="AS173" s="20" t="s">
        <v>118</v>
      </c>
      <c r="AT173" s="20" t="s">
        <v>78</v>
      </c>
      <c r="AX173" s="20" t="s">
        <v>117</v>
      </c>
      <c r="BD173" s="165">
        <f>IF(M173="základní",J173,0)</f>
        <v>0</v>
      </c>
      <c r="BE173" s="165">
        <f>IF(M173="snížená",J173,0)</f>
        <v>0</v>
      </c>
      <c r="BF173" s="165">
        <f>IF(M173="zákl. přenesená",J173,0)</f>
        <v>0</v>
      </c>
      <c r="BG173" s="165">
        <f>IF(M173="sníž. přenesená",J173,0)</f>
        <v>0</v>
      </c>
      <c r="BH173" s="165">
        <f>IF(M173="nulová",J173,0)</f>
        <v>0</v>
      </c>
      <c r="BI173" s="20" t="s">
        <v>76</v>
      </c>
      <c r="BJ173" s="165">
        <f>ROUND(I173*H173,2)</f>
        <v>0</v>
      </c>
      <c r="BK173" s="20" t="s">
        <v>120</v>
      </c>
      <c r="BL173" s="20" t="s">
        <v>449</v>
      </c>
    </row>
    <row r="174" spans="2:64" s="1" customFormat="1" ht="25.5" customHeight="1">
      <c r="B174" s="153"/>
      <c r="C174" s="238" t="s">
        <v>177</v>
      </c>
      <c r="D174" s="238" t="s">
        <v>121</v>
      </c>
      <c r="E174" s="232" t="s">
        <v>467</v>
      </c>
      <c r="F174" s="243" t="s">
        <v>468</v>
      </c>
      <c r="G174" s="239" t="s">
        <v>119</v>
      </c>
      <c r="H174" s="240">
        <v>20</v>
      </c>
      <c r="I174" s="171"/>
      <c r="J174" s="172">
        <f t="shared" si="1"/>
        <v>0</v>
      </c>
      <c r="K174" s="173"/>
      <c r="L174" s="174" t="s">
        <v>5</v>
      </c>
      <c r="M174" s="175" t="s">
        <v>41</v>
      </c>
      <c r="N174" s="38"/>
      <c r="O174" s="163">
        <f>N174*H174</f>
        <v>0</v>
      </c>
      <c r="P174" s="163">
        <v>0</v>
      </c>
      <c r="Q174" s="163">
        <f>P174*H174</f>
        <v>0</v>
      </c>
      <c r="R174" s="163">
        <v>0</v>
      </c>
      <c r="S174" s="164">
        <f>R174*H174</f>
        <v>0</v>
      </c>
      <c r="AQ174" s="20" t="s">
        <v>122</v>
      </c>
      <c r="AS174" s="20" t="s">
        <v>121</v>
      </c>
      <c r="AT174" s="20" t="s">
        <v>78</v>
      </c>
      <c r="AX174" s="20" t="s">
        <v>117</v>
      </c>
      <c r="BD174" s="165">
        <f>IF(M174="základní",J174,0)</f>
        <v>0</v>
      </c>
      <c r="BE174" s="165">
        <f>IF(M174="snížená",J174,0)</f>
        <v>0</v>
      </c>
      <c r="BF174" s="165">
        <f>IF(M174="zákl. přenesená",J174,0)</f>
        <v>0</v>
      </c>
      <c r="BG174" s="165">
        <f>IF(M174="sníž. přenesená",J174,0)</f>
        <v>0</v>
      </c>
      <c r="BH174" s="165">
        <f>IF(M174="nulová",J174,0)</f>
        <v>0</v>
      </c>
      <c r="BI174" s="20" t="s">
        <v>76</v>
      </c>
      <c r="BJ174" s="165">
        <f>ROUND(I174*H174,2)</f>
        <v>0</v>
      </c>
      <c r="BK174" s="20" t="s">
        <v>120</v>
      </c>
      <c r="BL174" s="20" t="s">
        <v>177</v>
      </c>
    </row>
    <row r="175" spans="2:64" s="1" customFormat="1">
      <c r="B175" s="37"/>
      <c r="C175" s="233"/>
      <c r="D175" s="233"/>
      <c r="E175" s="233"/>
      <c r="F175" s="237" t="s">
        <v>367</v>
      </c>
      <c r="G175" s="233"/>
      <c r="H175" s="233"/>
      <c r="I175" s="244"/>
      <c r="J175" s="244"/>
      <c r="K175" s="37"/>
      <c r="L175" s="177"/>
      <c r="M175" s="38"/>
      <c r="N175" s="38"/>
      <c r="O175" s="38"/>
      <c r="P175" s="38"/>
      <c r="Q175" s="38"/>
      <c r="R175" s="38"/>
      <c r="S175" s="65"/>
      <c r="AS175" s="20" t="s">
        <v>131</v>
      </c>
      <c r="AT175" s="20" t="s">
        <v>78</v>
      </c>
    </row>
    <row r="176" spans="2:64" s="1" customFormat="1" ht="16.5" customHeight="1">
      <c r="B176" s="153"/>
      <c r="C176" s="154" t="s">
        <v>178</v>
      </c>
      <c r="D176" s="154" t="s">
        <v>118</v>
      </c>
      <c r="E176" s="155" t="s">
        <v>150</v>
      </c>
      <c r="F176" s="242" t="s">
        <v>1211</v>
      </c>
      <c r="G176" s="157" t="s">
        <v>119</v>
      </c>
      <c r="H176" s="158">
        <v>20</v>
      </c>
      <c r="I176" s="171"/>
      <c r="J176" s="172">
        <f t="shared" si="1"/>
        <v>0</v>
      </c>
      <c r="K176" s="37"/>
      <c r="L176" s="161" t="s">
        <v>5</v>
      </c>
      <c r="M176" s="162" t="s">
        <v>41</v>
      </c>
      <c r="N176" s="38"/>
      <c r="O176" s="163">
        <f>N176*H176</f>
        <v>0</v>
      </c>
      <c r="P176" s="163">
        <v>0</v>
      </c>
      <c r="Q176" s="163">
        <f>P176*H176</f>
        <v>0</v>
      </c>
      <c r="R176" s="163">
        <v>0</v>
      </c>
      <c r="S176" s="164">
        <f>R176*H176</f>
        <v>0</v>
      </c>
      <c r="AQ176" s="20" t="s">
        <v>120</v>
      </c>
      <c r="AS176" s="20" t="s">
        <v>118</v>
      </c>
      <c r="AT176" s="20" t="s">
        <v>78</v>
      </c>
      <c r="AX176" s="20" t="s">
        <v>117</v>
      </c>
      <c r="BD176" s="165">
        <f>IF(M176="základní",J176,0)</f>
        <v>0</v>
      </c>
      <c r="BE176" s="165">
        <f>IF(M176="snížená",J176,0)</f>
        <v>0</v>
      </c>
      <c r="BF176" s="165">
        <f>IF(M176="zákl. přenesená",J176,0)</f>
        <v>0</v>
      </c>
      <c r="BG176" s="165">
        <f>IF(M176="sníž. přenesená",J176,0)</f>
        <v>0</v>
      </c>
      <c r="BH176" s="165">
        <f>IF(M176="nulová",J176,0)</f>
        <v>0</v>
      </c>
      <c r="BI176" s="20" t="s">
        <v>76</v>
      </c>
      <c r="BJ176" s="165">
        <f>ROUND(I176*H176,2)</f>
        <v>0</v>
      </c>
      <c r="BK176" s="20" t="s">
        <v>120</v>
      </c>
      <c r="BL176" s="20" t="s">
        <v>453</v>
      </c>
    </row>
    <row r="177" spans="2:64" s="1" customFormat="1" ht="38.25" customHeight="1">
      <c r="B177" s="153"/>
      <c r="C177" s="238" t="s">
        <v>179</v>
      </c>
      <c r="D177" s="238" t="s">
        <v>121</v>
      </c>
      <c r="E177" s="232" t="s">
        <v>470</v>
      </c>
      <c r="F177" s="243" t="s">
        <v>471</v>
      </c>
      <c r="G177" s="239" t="s">
        <v>119</v>
      </c>
      <c r="H177" s="240">
        <v>20</v>
      </c>
      <c r="I177" s="159"/>
      <c r="J177" s="160">
        <f t="shared" si="1"/>
        <v>0</v>
      </c>
      <c r="K177" s="173"/>
      <c r="L177" s="174" t="s">
        <v>5</v>
      </c>
      <c r="M177" s="175" t="s">
        <v>41</v>
      </c>
      <c r="N177" s="38"/>
      <c r="O177" s="163">
        <f>N177*H177</f>
        <v>0</v>
      </c>
      <c r="P177" s="163">
        <v>0</v>
      </c>
      <c r="Q177" s="163">
        <f>P177*H177</f>
        <v>0</v>
      </c>
      <c r="R177" s="163">
        <v>0</v>
      </c>
      <c r="S177" s="164">
        <f>R177*H177</f>
        <v>0</v>
      </c>
      <c r="AQ177" s="20" t="s">
        <v>122</v>
      </c>
      <c r="AS177" s="20" t="s">
        <v>121</v>
      </c>
      <c r="AT177" s="20" t="s">
        <v>78</v>
      </c>
      <c r="AX177" s="20" t="s">
        <v>117</v>
      </c>
      <c r="BD177" s="165">
        <f>IF(M177="základní",J177,0)</f>
        <v>0</v>
      </c>
      <c r="BE177" s="165">
        <f>IF(M177="snížená",J177,0)</f>
        <v>0</v>
      </c>
      <c r="BF177" s="165">
        <f>IF(M177="zákl. přenesená",J177,0)</f>
        <v>0</v>
      </c>
      <c r="BG177" s="165">
        <f>IF(M177="sníž. přenesená",J177,0)</f>
        <v>0</v>
      </c>
      <c r="BH177" s="165">
        <f>IF(M177="nulová",J177,0)</f>
        <v>0</v>
      </c>
      <c r="BI177" s="20" t="s">
        <v>76</v>
      </c>
      <c r="BJ177" s="165">
        <f>ROUND(I177*H177,2)</f>
        <v>0</v>
      </c>
      <c r="BK177" s="20" t="s">
        <v>120</v>
      </c>
      <c r="BL177" s="20" t="s">
        <v>179</v>
      </c>
    </row>
    <row r="178" spans="2:64" s="1" customFormat="1">
      <c r="B178" s="37"/>
      <c r="C178" s="233"/>
      <c r="D178" s="233"/>
      <c r="E178" s="233"/>
      <c r="F178" s="237" t="s">
        <v>367</v>
      </c>
      <c r="G178" s="233"/>
      <c r="H178" s="233"/>
      <c r="I178" s="245"/>
      <c r="J178" s="245"/>
      <c r="K178" s="37"/>
      <c r="L178" s="177"/>
      <c r="M178" s="38"/>
      <c r="N178" s="38"/>
      <c r="O178" s="38"/>
      <c r="P178" s="38"/>
      <c r="Q178" s="38"/>
      <c r="R178" s="38"/>
      <c r="S178" s="65"/>
      <c r="AS178" s="20" t="s">
        <v>131</v>
      </c>
      <c r="AT178" s="20" t="s">
        <v>78</v>
      </c>
    </row>
    <row r="179" spans="2:64" s="1" customFormat="1" ht="25.5" customHeight="1">
      <c r="B179" s="153"/>
      <c r="C179" s="154" t="s">
        <v>180</v>
      </c>
      <c r="D179" s="154" t="s">
        <v>118</v>
      </c>
      <c r="E179" s="155" t="s">
        <v>472</v>
      </c>
      <c r="F179" s="242" t="s">
        <v>1212</v>
      </c>
      <c r="G179" s="157" t="s">
        <v>119</v>
      </c>
      <c r="H179" s="158">
        <v>35</v>
      </c>
      <c r="I179" s="159"/>
      <c r="J179" s="160">
        <f t="shared" si="1"/>
        <v>0</v>
      </c>
      <c r="K179" s="173"/>
      <c r="L179" s="174" t="s">
        <v>5</v>
      </c>
      <c r="M179" s="175" t="s">
        <v>41</v>
      </c>
      <c r="N179" s="38"/>
      <c r="O179" s="163">
        <f>N179*H179</f>
        <v>0</v>
      </c>
      <c r="P179" s="163">
        <v>0</v>
      </c>
      <c r="Q179" s="163">
        <f>P179*H179</f>
        <v>0</v>
      </c>
      <c r="R179" s="163">
        <v>0</v>
      </c>
      <c r="S179" s="164">
        <f>R179*H179</f>
        <v>0</v>
      </c>
      <c r="AQ179" s="20" t="s">
        <v>122</v>
      </c>
      <c r="AS179" s="20" t="s">
        <v>121</v>
      </c>
      <c r="AT179" s="20" t="s">
        <v>78</v>
      </c>
      <c r="AX179" s="20" t="s">
        <v>117</v>
      </c>
      <c r="BD179" s="165">
        <f>IF(M179="základní",J179,0)</f>
        <v>0</v>
      </c>
      <c r="BE179" s="165">
        <f>IF(M179="snížená",J179,0)</f>
        <v>0</v>
      </c>
      <c r="BF179" s="165">
        <f>IF(M179="zákl. přenesená",J179,0)</f>
        <v>0</v>
      </c>
      <c r="BG179" s="165">
        <f>IF(M179="sníž. přenesená",J179,0)</f>
        <v>0</v>
      </c>
      <c r="BH179" s="165">
        <f>IF(M179="nulová",J179,0)</f>
        <v>0</v>
      </c>
      <c r="BI179" s="20" t="s">
        <v>76</v>
      </c>
      <c r="BJ179" s="165">
        <f>ROUND(I179*H179,2)</f>
        <v>0</v>
      </c>
      <c r="BK179" s="20" t="s">
        <v>120</v>
      </c>
      <c r="BL179" s="20" t="s">
        <v>455</v>
      </c>
    </row>
    <row r="180" spans="2:64" s="1" customFormat="1">
      <c r="B180" s="37"/>
      <c r="C180" s="238" t="s">
        <v>181</v>
      </c>
      <c r="D180" s="238" t="s">
        <v>121</v>
      </c>
      <c r="E180" s="232" t="s">
        <v>474</v>
      </c>
      <c r="F180" s="243" t="s">
        <v>475</v>
      </c>
      <c r="G180" s="239" t="s">
        <v>119</v>
      </c>
      <c r="H180" s="240">
        <v>20</v>
      </c>
      <c r="I180" s="171"/>
      <c r="J180" s="172">
        <f t="shared" si="1"/>
        <v>0</v>
      </c>
      <c r="K180" s="37"/>
      <c r="L180" s="177"/>
      <c r="M180" s="38"/>
      <c r="N180" s="38"/>
      <c r="O180" s="38"/>
      <c r="P180" s="38"/>
      <c r="Q180" s="38"/>
      <c r="R180" s="38"/>
      <c r="S180" s="65"/>
      <c r="AS180" s="20" t="s">
        <v>131</v>
      </c>
      <c r="AT180" s="20" t="s">
        <v>78</v>
      </c>
    </row>
    <row r="181" spans="2:64" s="1" customFormat="1" ht="25.5" customHeight="1">
      <c r="B181" s="153"/>
      <c r="C181" s="233"/>
      <c r="D181" s="233"/>
      <c r="E181" s="233"/>
      <c r="F181" s="237" t="s">
        <v>367</v>
      </c>
      <c r="G181" s="233"/>
      <c r="H181" s="233"/>
      <c r="I181" s="244"/>
      <c r="J181" s="244"/>
      <c r="K181" s="173"/>
      <c r="L181" s="174" t="s">
        <v>5</v>
      </c>
      <c r="M181" s="175" t="s">
        <v>41</v>
      </c>
      <c r="N181" s="38"/>
      <c r="O181" s="163">
        <f>N181*H181</f>
        <v>0</v>
      </c>
      <c r="P181" s="163">
        <v>0</v>
      </c>
      <c r="Q181" s="163">
        <f>P181*H181</f>
        <v>0</v>
      </c>
      <c r="R181" s="163">
        <v>0</v>
      </c>
      <c r="S181" s="164">
        <f>R181*H181</f>
        <v>0</v>
      </c>
      <c r="AQ181" s="20" t="s">
        <v>122</v>
      </c>
      <c r="AS181" s="20" t="s">
        <v>121</v>
      </c>
      <c r="AT181" s="20" t="s">
        <v>78</v>
      </c>
      <c r="AX181" s="20" t="s">
        <v>117</v>
      </c>
      <c r="BD181" s="165">
        <f>IF(M181="základní",J181,0)</f>
        <v>0</v>
      </c>
      <c r="BE181" s="165">
        <f>IF(M181="snížená",J181,0)</f>
        <v>0</v>
      </c>
      <c r="BF181" s="165">
        <f>IF(M181="zákl. přenesená",J181,0)</f>
        <v>0</v>
      </c>
      <c r="BG181" s="165">
        <f>IF(M181="sníž. přenesená",J181,0)</f>
        <v>0</v>
      </c>
      <c r="BH181" s="165">
        <f>IF(M181="nulová",J181,0)</f>
        <v>0</v>
      </c>
      <c r="BI181" s="20" t="s">
        <v>76</v>
      </c>
      <c r="BJ181" s="165">
        <f>ROUND(I181*H181,2)</f>
        <v>0</v>
      </c>
      <c r="BK181" s="20" t="s">
        <v>120</v>
      </c>
      <c r="BL181" s="20" t="s">
        <v>456</v>
      </c>
    </row>
    <row r="182" spans="2:64" s="1" customFormat="1">
      <c r="B182" s="37"/>
      <c r="C182" s="238" t="s">
        <v>182</v>
      </c>
      <c r="D182" s="238" t="s">
        <v>121</v>
      </c>
      <c r="E182" s="232" t="s">
        <v>476</v>
      </c>
      <c r="F182" s="243" t="s">
        <v>477</v>
      </c>
      <c r="G182" s="239" t="s">
        <v>119</v>
      </c>
      <c r="H182" s="240">
        <v>15</v>
      </c>
      <c r="I182" s="171"/>
      <c r="J182" s="172">
        <f t="shared" si="1"/>
        <v>0</v>
      </c>
      <c r="K182" s="37"/>
      <c r="L182" s="177"/>
      <c r="M182" s="38"/>
      <c r="N182" s="38"/>
      <c r="O182" s="38"/>
      <c r="P182" s="38"/>
      <c r="Q182" s="38"/>
      <c r="R182" s="38"/>
      <c r="S182" s="65"/>
      <c r="AS182" s="20" t="s">
        <v>131</v>
      </c>
      <c r="AT182" s="20" t="s">
        <v>78</v>
      </c>
    </row>
    <row r="183" spans="2:64" s="1" customFormat="1" ht="25.5" customHeight="1">
      <c r="B183" s="153"/>
      <c r="C183" s="233"/>
      <c r="D183" s="233"/>
      <c r="E183" s="233"/>
      <c r="F183" s="237" t="s">
        <v>367</v>
      </c>
      <c r="G183" s="233"/>
      <c r="H183" s="233"/>
      <c r="I183" s="244"/>
      <c r="J183" s="244"/>
      <c r="K183" s="173"/>
      <c r="L183" s="174" t="s">
        <v>5</v>
      </c>
      <c r="M183" s="175" t="s">
        <v>41</v>
      </c>
      <c r="N183" s="38"/>
      <c r="O183" s="163">
        <f>N183*H183</f>
        <v>0</v>
      </c>
      <c r="P183" s="163">
        <v>0</v>
      </c>
      <c r="Q183" s="163">
        <f>P183*H183</f>
        <v>0</v>
      </c>
      <c r="R183" s="163">
        <v>0</v>
      </c>
      <c r="S183" s="164">
        <f>R183*H183</f>
        <v>0</v>
      </c>
      <c r="AQ183" s="20" t="s">
        <v>122</v>
      </c>
      <c r="AS183" s="20" t="s">
        <v>121</v>
      </c>
      <c r="AT183" s="20" t="s">
        <v>78</v>
      </c>
      <c r="AX183" s="20" t="s">
        <v>117</v>
      </c>
      <c r="BD183" s="165">
        <f>IF(M183="základní",J183,0)</f>
        <v>0</v>
      </c>
      <c r="BE183" s="165">
        <f>IF(M183="snížená",J183,0)</f>
        <v>0</v>
      </c>
      <c r="BF183" s="165">
        <f>IF(M183="zákl. přenesená",J183,0)</f>
        <v>0</v>
      </c>
      <c r="BG183" s="165">
        <f>IF(M183="sníž. přenesená",J183,0)</f>
        <v>0</v>
      </c>
      <c r="BH183" s="165">
        <f>IF(M183="nulová",J183,0)</f>
        <v>0</v>
      </c>
      <c r="BI183" s="20" t="s">
        <v>76</v>
      </c>
      <c r="BJ183" s="165">
        <f>ROUND(I183*H183,2)</f>
        <v>0</v>
      </c>
      <c r="BK183" s="20" t="s">
        <v>120</v>
      </c>
      <c r="BL183" s="20" t="s">
        <v>457</v>
      </c>
    </row>
    <row r="184" spans="2:64" s="1" customFormat="1">
      <c r="B184" s="37"/>
      <c r="C184" s="154" t="s">
        <v>183</v>
      </c>
      <c r="D184" s="154" t="s">
        <v>118</v>
      </c>
      <c r="E184" s="155" t="s">
        <v>478</v>
      </c>
      <c r="F184" s="242" t="s">
        <v>1213</v>
      </c>
      <c r="G184" s="157" t="s">
        <v>119</v>
      </c>
      <c r="H184" s="158">
        <v>50</v>
      </c>
      <c r="I184" s="171"/>
      <c r="J184" s="172">
        <f t="shared" si="1"/>
        <v>0</v>
      </c>
      <c r="K184" s="37"/>
      <c r="L184" s="177"/>
      <c r="M184" s="38"/>
      <c r="N184" s="38"/>
      <c r="O184" s="38"/>
      <c r="P184" s="38"/>
      <c r="Q184" s="38"/>
      <c r="R184" s="38"/>
      <c r="S184" s="65"/>
      <c r="AS184" s="20" t="s">
        <v>131</v>
      </c>
      <c r="AT184" s="20" t="s">
        <v>78</v>
      </c>
    </row>
    <row r="185" spans="2:64" s="1" customFormat="1" ht="16.5" customHeight="1">
      <c r="B185" s="153"/>
      <c r="C185" s="238" t="s">
        <v>184</v>
      </c>
      <c r="D185" s="238" t="s">
        <v>121</v>
      </c>
      <c r="E185" s="232" t="s">
        <v>480</v>
      </c>
      <c r="F185" s="243" t="s">
        <v>481</v>
      </c>
      <c r="G185" s="239" t="s">
        <v>119</v>
      </c>
      <c r="H185" s="240">
        <v>8</v>
      </c>
      <c r="I185" s="159"/>
      <c r="J185" s="160">
        <f t="shared" si="1"/>
        <v>0</v>
      </c>
      <c r="K185" s="37"/>
      <c r="L185" s="161" t="s">
        <v>5</v>
      </c>
      <c r="M185" s="162" t="s">
        <v>41</v>
      </c>
      <c r="N185" s="38"/>
      <c r="O185" s="163">
        <f>N185*H185</f>
        <v>0</v>
      </c>
      <c r="P185" s="163">
        <v>0</v>
      </c>
      <c r="Q185" s="163">
        <f>P185*H185</f>
        <v>0</v>
      </c>
      <c r="R185" s="163">
        <v>0</v>
      </c>
      <c r="S185" s="164">
        <f>R185*H185</f>
        <v>0</v>
      </c>
      <c r="AQ185" s="20" t="s">
        <v>120</v>
      </c>
      <c r="AS185" s="20" t="s">
        <v>118</v>
      </c>
      <c r="AT185" s="20" t="s">
        <v>78</v>
      </c>
      <c r="AX185" s="20" t="s">
        <v>117</v>
      </c>
      <c r="BD185" s="165">
        <f>IF(M185="základní",J185,0)</f>
        <v>0</v>
      </c>
      <c r="BE185" s="165">
        <f>IF(M185="snížená",J185,0)</f>
        <v>0</v>
      </c>
      <c r="BF185" s="165">
        <f>IF(M185="zákl. přenesená",J185,0)</f>
        <v>0</v>
      </c>
      <c r="BG185" s="165">
        <f>IF(M185="sníž. přenesená",J185,0)</f>
        <v>0</v>
      </c>
      <c r="BH185" s="165">
        <f>IF(M185="nulová",J185,0)</f>
        <v>0</v>
      </c>
      <c r="BI185" s="20" t="s">
        <v>76</v>
      </c>
      <c r="BJ185" s="165">
        <f>ROUND(I185*H185,2)</f>
        <v>0</v>
      </c>
      <c r="BK185" s="20" t="s">
        <v>120</v>
      </c>
      <c r="BL185" s="20" t="s">
        <v>458</v>
      </c>
    </row>
    <row r="186" spans="2:64" s="1" customFormat="1">
      <c r="B186" s="37"/>
      <c r="C186" s="233"/>
      <c r="D186" s="233"/>
      <c r="E186" s="233"/>
      <c r="F186" s="237" t="s">
        <v>367</v>
      </c>
      <c r="G186" s="233"/>
      <c r="H186" s="233"/>
      <c r="I186" s="245"/>
      <c r="J186" s="245"/>
      <c r="K186" s="37"/>
      <c r="L186" s="177"/>
      <c r="M186" s="38"/>
      <c r="N186" s="38"/>
      <c r="O186" s="38"/>
      <c r="P186" s="38"/>
      <c r="Q186" s="38"/>
      <c r="R186" s="38"/>
      <c r="S186" s="65"/>
      <c r="AS186" s="20" t="s">
        <v>143</v>
      </c>
      <c r="AT186" s="20" t="s">
        <v>78</v>
      </c>
    </row>
    <row r="187" spans="2:64" s="1" customFormat="1" ht="16.5" customHeight="1">
      <c r="B187" s="153"/>
      <c r="C187" s="238" t="s">
        <v>185</v>
      </c>
      <c r="D187" s="238" t="s">
        <v>121</v>
      </c>
      <c r="E187" s="232" t="s">
        <v>482</v>
      </c>
      <c r="F187" s="243" t="s">
        <v>483</v>
      </c>
      <c r="G187" s="239" t="s">
        <v>119</v>
      </c>
      <c r="H187" s="240">
        <v>26</v>
      </c>
      <c r="I187" s="159"/>
      <c r="J187" s="160">
        <f t="shared" si="1"/>
        <v>0</v>
      </c>
      <c r="K187" s="173"/>
      <c r="L187" s="174" t="s">
        <v>5</v>
      </c>
      <c r="M187" s="175" t="s">
        <v>41</v>
      </c>
      <c r="N187" s="38"/>
      <c r="O187" s="163">
        <f>N187*H187</f>
        <v>0</v>
      </c>
      <c r="P187" s="163">
        <v>0</v>
      </c>
      <c r="Q187" s="163">
        <f>P187*H187</f>
        <v>0</v>
      </c>
      <c r="R187" s="163">
        <v>0</v>
      </c>
      <c r="S187" s="164">
        <f>R187*H187</f>
        <v>0</v>
      </c>
      <c r="AQ187" s="20" t="s">
        <v>122</v>
      </c>
      <c r="AS187" s="20" t="s">
        <v>121</v>
      </c>
      <c r="AT187" s="20" t="s">
        <v>78</v>
      </c>
      <c r="AX187" s="20" t="s">
        <v>117</v>
      </c>
      <c r="BD187" s="165">
        <f>IF(M187="základní",J187,0)</f>
        <v>0</v>
      </c>
      <c r="BE187" s="165">
        <f>IF(M187="snížená",J187,0)</f>
        <v>0</v>
      </c>
      <c r="BF187" s="165">
        <f>IF(M187="zákl. přenesená",J187,0)</f>
        <v>0</v>
      </c>
      <c r="BG187" s="165">
        <f>IF(M187="sníž. přenesená",J187,0)</f>
        <v>0</v>
      </c>
      <c r="BH187" s="165">
        <f>IF(M187="nulová",J187,0)</f>
        <v>0</v>
      </c>
      <c r="BI187" s="20" t="s">
        <v>76</v>
      </c>
      <c r="BJ187" s="165">
        <f>ROUND(I187*H187,2)</f>
        <v>0</v>
      </c>
      <c r="BK187" s="20" t="s">
        <v>120</v>
      </c>
      <c r="BL187" s="20" t="s">
        <v>181</v>
      </c>
    </row>
    <row r="188" spans="2:64" s="1" customFormat="1">
      <c r="B188" s="37"/>
      <c r="C188" s="233"/>
      <c r="D188" s="233"/>
      <c r="E188" s="233"/>
      <c r="F188" s="237" t="s">
        <v>367</v>
      </c>
      <c r="G188" s="233"/>
      <c r="H188" s="233"/>
      <c r="I188" s="245"/>
      <c r="J188" s="245"/>
      <c r="K188" s="37"/>
      <c r="L188" s="177"/>
      <c r="M188" s="38"/>
      <c r="N188" s="38"/>
      <c r="O188" s="38"/>
      <c r="P188" s="38"/>
      <c r="Q188" s="38"/>
      <c r="R188" s="38"/>
      <c r="S188" s="65"/>
      <c r="AS188" s="20" t="s">
        <v>131</v>
      </c>
      <c r="AT188" s="20" t="s">
        <v>78</v>
      </c>
    </row>
    <row r="189" spans="2:64" s="1" customFormat="1" ht="16.5" customHeight="1">
      <c r="B189" s="153"/>
      <c r="C189" s="238" t="s">
        <v>186</v>
      </c>
      <c r="D189" s="238" t="s">
        <v>121</v>
      </c>
      <c r="E189" s="232" t="s">
        <v>484</v>
      </c>
      <c r="F189" s="243" t="s">
        <v>485</v>
      </c>
      <c r="G189" s="239" t="s">
        <v>119</v>
      </c>
      <c r="H189" s="240">
        <v>16</v>
      </c>
      <c r="I189" s="159"/>
      <c r="J189" s="160">
        <f t="shared" si="1"/>
        <v>0</v>
      </c>
      <c r="K189" s="173"/>
      <c r="L189" s="174" t="s">
        <v>5</v>
      </c>
      <c r="M189" s="175" t="s">
        <v>41</v>
      </c>
      <c r="N189" s="38"/>
      <c r="O189" s="163">
        <f>N189*H189</f>
        <v>0</v>
      </c>
      <c r="P189" s="163">
        <v>0</v>
      </c>
      <c r="Q189" s="163">
        <f>P189*H189</f>
        <v>0</v>
      </c>
      <c r="R189" s="163">
        <v>0</v>
      </c>
      <c r="S189" s="164">
        <f>R189*H189</f>
        <v>0</v>
      </c>
      <c r="AQ189" s="20" t="s">
        <v>122</v>
      </c>
      <c r="AS189" s="20" t="s">
        <v>121</v>
      </c>
      <c r="AT189" s="20" t="s">
        <v>78</v>
      </c>
      <c r="AX189" s="20" t="s">
        <v>117</v>
      </c>
      <c r="BD189" s="165">
        <f>IF(M189="základní",J189,0)</f>
        <v>0</v>
      </c>
      <c r="BE189" s="165">
        <f>IF(M189="snížená",J189,0)</f>
        <v>0</v>
      </c>
      <c r="BF189" s="165">
        <f>IF(M189="zákl. přenesená",J189,0)</f>
        <v>0</v>
      </c>
      <c r="BG189" s="165">
        <f>IF(M189="sníž. přenesená",J189,0)</f>
        <v>0</v>
      </c>
      <c r="BH189" s="165">
        <f>IF(M189="nulová",J189,0)</f>
        <v>0</v>
      </c>
      <c r="BI189" s="20" t="s">
        <v>76</v>
      </c>
      <c r="BJ189" s="165">
        <f>ROUND(I189*H189,2)</f>
        <v>0</v>
      </c>
      <c r="BK189" s="20" t="s">
        <v>120</v>
      </c>
      <c r="BL189" s="20" t="s">
        <v>463</v>
      </c>
    </row>
    <row r="190" spans="2:64" s="1" customFormat="1">
      <c r="B190" s="37"/>
      <c r="C190" s="233"/>
      <c r="D190" s="233"/>
      <c r="E190" s="233"/>
      <c r="F190" s="237" t="s">
        <v>367</v>
      </c>
      <c r="G190" s="233"/>
      <c r="H190" s="233"/>
      <c r="I190" s="245"/>
      <c r="J190" s="245"/>
      <c r="K190" s="37"/>
      <c r="L190" s="177"/>
      <c r="M190" s="38"/>
      <c r="N190" s="38"/>
      <c r="O190" s="38"/>
      <c r="P190" s="38"/>
      <c r="Q190" s="38"/>
      <c r="R190" s="38"/>
      <c r="S190" s="65"/>
      <c r="AS190" s="20" t="s">
        <v>131</v>
      </c>
      <c r="AT190" s="20" t="s">
        <v>78</v>
      </c>
    </row>
    <row r="191" spans="2:64" s="1" customFormat="1" ht="16.5" customHeight="1">
      <c r="B191" s="153"/>
      <c r="C191" s="154" t="s">
        <v>187</v>
      </c>
      <c r="D191" s="154" t="s">
        <v>118</v>
      </c>
      <c r="E191" s="155" t="s">
        <v>486</v>
      </c>
      <c r="F191" s="242" t="s">
        <v>1214</v>
      </c>
      <c r="G191" s="157" t="s">
        <v>119</v>
      </c>
      <c r="H191" s="158">
        <v>20</v>
      </c>
      <c r="I191" s="159"/>
      <c r="J191" s="160">
        <f t="shared" si="1"/>
        <v>0</v>
      </c>
      <c r="K191" s="173"/>
      <c r="L191" s="174" t="s">
        <v>5</v>
      </c>
      <c r="M191" s="175" t="s">
        <v>41</v>
      </c>
      <c r="N191" s="38"/>
      <c r="O191" s="163">
        <f>N191*H191</f>
        <v>0</v>
      </c>
      <c r="P191" s="163">
        <v>0</v>
      </c>
      <c r="Q191" s="163">
        <f>P191*H191</f>
        <v>0</v>
      </c>
      <c r="R191" s="163">
        <v>0</v>
      </c>
      <c r="S191" s="164">
        <f>R191*H191</f>
        <v>0</v>
      </c>
      <c r="AQ191" s="20" t="s">
        <v>122</v>
      </c>
      <c r="AS191" s="20" t="s">
        <v>121</v>
      </c>
      <c r="AT191" s="20" t="s">
        <v>78</v>
      </c>
      <c r="AX191" s="20" t="s">
        <v>117</v>
      </c>
      <c r="BD191" s="165">
        <f>IF(M191="základní",J191,0)</f>
        <v>0</v>
      </c>
      <c r="BE191" s="165">
        <f>IF(M191="snížená",J191,0)</f>
        <v>0</v>
      </c>
      <c r="BF191" s="165">
        <f>IF(M191="zákl. přenesená",J191,0)</f>
        <v>0</v>
      </c>
      <c r="BG191" s="165">
        <f>IF(M191="sníž. přenesená",J191,0)</f>
        <v>0</v>
      </c>
      <c r="BH191" s="165">
        <f>IF(M191="nulová",J191,0)</f>
        <v>0</v>
      </c>
      <c r="BI191" s="20" t="s">
        <v>76</v>
      </c>
      <c r="BJ191" s="165">
        <f>ROUND(I191*H191,2)</f>
        <v>0</v>
      </c>
      <c r="BK191" s="20" t="s">
        <v>120</v>
      </c>
      <c r="BL191" s="20" t="s">
        <v>466</v>
      </c>
    </row>
    <row r="192" spans="2:64" s="1" customFormat="1">
      <c r="B192" s="37"/>
      <c r="C192" s="238" t="s">
        <v>188</v>
      </c>
      <c r="D192" s="238" t="s">
        <v>121</v>
      </c>
      <c r="E192" s="232" t="s">
        <v>488</v>
      </c>
      <c r="F192" s="243" t="s">
        <v>489</v>
      </c>
      <c r="G192" s="239" t="s">
        <v>119</v>
      </c>
      <c r="H192" s="240">
        <v>20</v>
      </c>
      <c r="I192" s="171"/>
      <c r="J192" s="172">
        <f t="shared" si="1"/>
        <v>0</v>
      </c>
      <c r="K192" s="37"/>
      <c r="L192" s="177"/>
      <c r="M192" s="38"/>
      <c r="N192" s="38"/>
      <c r="O192" s="38"/>
      <c r="P192" s="38"/>
      <c r="Q192" s="38"/>
      <c r="R192" s="38"/>
      <c r="S192" s="65"/>
      <c r="AS192" s="20" t="s">
        <v>131</v>
      </c>
      <c r="AT192" s="20" t="s">
        <v>78</v>
      </c>
    </row>
    <row r="193" spans="2:64" s="1" customFormat="1" ht="16.5" customHeight="1">
      <c r="B193" s="153"/>
      <c r="C193" s="233"/>
      <c r="D193" s="233"/>
      <c r="E193" s="233"/>
      <c r="F193" s="237" t="s">
        <v>367</v>
      </c>
      <c r="G193" s="233"/>
      <c r="H193" s="233"/>
      <c r="I193" s="244"/>
      <c r="J193" s="244"/>
      <c r="K193" s="173"/>
      <c r="L193" s="174" t="s">
        <v>5</v>
      </c>
      <c r="M193" s="175" t="s">
        <v>41</v>
      </c>
      <c r="N193" s="38"/>
      <c r="O193" s="163">
        <f>N193*H193</f>
        <v>0</v>
      </c>
      <c r="P193" s="163">
        <v>0</v>
      </c>
      <c r="Q193" s="163">
        <f>P193*H193</f>
        <v>0</v>
      </c>
      <c r="R193" s="163">
        <v>0</v>
      </c>
      <c r="S193" s="164">
        <f>R193*H193</f>
        <v>0</v>
      </c>
      <c r="AQ193" s="20" t="s">
        <v>122</v>
      </c>
      <c r="AS193" s="20" t="s">
        <v>121</v>
      </c>
      <c r="AT193" s="20" t="s">
        <v>78</v>
      </c>
      <c r="AX193" s="20" t="s">
        <v>117</v>
      </c>
      <c r="BD193" s="165">
        <f>IF(M193="základní",J193,0)</f>
        <v>0</v>
      </c>
      <c r="BE193" s="165">
        <f>IF(M193="snížená",J193,0)</f>
        <v>0</v>
      </c>
      <c r="BF193" s="165">
        <f>IF(M193="zákl. přenesená",J193,0)</f>
        <v>0</v>
      </c>
      <c r="BG193" s="165">
        <f>IF(M193="sníž. přenesená",J193,0)</f>
        <v>0</v>
      </c>
      <c r="BH193" s="165">
        <f>IF(M193="nulová",J193,0)</f>
        <v>0</v>
      </c>
      <c r="BI193" s="20" t="s">
        <v>76</v>
      </c>
      <c r="BJ193" s="165">
        <f>ROUND(I193*H193,2)</f>
        <v>0</v>
      </c>
      <c r="BK193" s="20" t="s">
        <v>120</v>
      </c>
      <c r="BL193" s="20" t="s">
        <v>187</v>
      </c>
    </row>
    <row r="194" spans="2:64" s="1" customFormat="1">
      <c r="B194" s="37"/>
      <c r="C194" s="154" t="s">
        <v>189</v>
      </c>
      <c r="D194" s="154" t="s">
        <v>118</v>
      </c>
      <c r="E194" s="155" t="s">
        <v>490</v>
      </c>
      <c r="F194" s="242" t="s">
        <v>1215</v>
      </c>
      <c r="G194" s="157" t="s">
        <v>119</v>
      </c>
      <c r="H194" s="158">
        <v>12</v>
      </c>
      <c r="I194" s="171"/>
      <c r="J194" s="172">
        <f t="shared" si="1"/>
        <v>0</v>
      </c>
      <c r="K194" s="37"/>
      <c r="L194" s="177"/>
      <c r="M194" s="38"/>
      <c r="N194" s="38"/>
      <c r="O194" s="38"/>
      <c r="P194" s="38"/>
      <c r="Q194" s="38"/>
      <c r="R194" s="38"/>
      <c r="S194" s="65"/>
      <c r="AS194" s="20" t="s">
        <v>131</v>
      </c>
      <c r="AT194" s="20" t="s">
        <v>78</v>
      </c>
    </row>
    <row r="195" spans="2:64" s="1" customFormat="1" ht="16.5" customHeight="1">
      <c r="B195" s="153"/>
      <c r="C195" s="238" t="s">
        <v>190</v>
      </c>
      <c r="D195" s="238" t="s">
        <v>121</v>
      </c>
      <c r="E195" s="232" t="s">
        <v>492</v>
      </c>
      <c r="F195" s="243" t="s">
        <v>493</v>
      </c>
      <c r="G195" s="239" t="s">
        <v>119</v>
      </c>
      <c r="H195" s="240">
        <v>12</v>
      </c>
      <c r="I195" s="159"/>
      <c r="J195" s="160">
        <f t="shared" si="1"/>
        <v>0</v>
      </c>
      <c r="K195" s="37"/>
      <c r="L195" s="161" t="s">
        <v>5</v>
      </c>
      <c r="M195" s="162" t="s">
        <v>41</v>
      </c>
      <c r="N195" s="38"/>
      <c r="O195" s="163">
        <f>N195*H195</f>
        <v>0</v>
      </c>
      <c r="P195" s="163">
        <v>0</v>
      </c>
      <c r="Q195" s="163">
        <f>P195*H195</f>
        <v>0</v>
      </c>
      <c r="R195" s="163">
        <v>0</v>
      </c>
      <c r="S195" s="164">
        <f>R195*H195</f>
        <v>0</v>
      </c>
      <c r="AQ195" s="20" t="s">
        <v>120</v>
      </c>
      <c r="AS195" s="20" t="s">
        <v>118</v>
      </c>
      <c r="AT195" s="20" t="s">
        <v>78</v>
      </c>
      <c r="AX195" s="20" t="s">
        <v>117</v>
      </c>
      <c r="BD195" s="165">
        <f>IF(M195="základní",J195,0)</f>
        <v>0</v>
      </c>
      <c r="BE195" s="165">
        <f>IF(M195="snížená",J195,0)</f>
        <v>0</v>
      </c>
      <c r="BF195" s="165">
        <f>IF(M195="zákl. přenesená",J195,0)</f>
        <v>0</v>
      </c>
      <c r="BG195" s="165">
        <f>IF(M195="sníž. přenesená",J195,0)</f>
        <v>0</v>
      </c>
      <c r="BH195" s="165">
        <f>IF(M195="nulová",J195,0)</f>
        <v>0</v>
      </c>
      <c r="BI195" s="20" t="s">
        <v>76</v>
      </c>
      <c r="BJ195" s="165">
        <f>ROUND(I195*H195,2)</f>
        <v>0</v>
      </c>
      <c r="BK195" s="20" t="s">
        <v>120</v>
      </c>
      <c r="BL195" s="20" t="s">
        <v>469</v>
      </c>
    </row>
    <row r="196" spans="2:64" s="1" customFormat="1">
      <c r="B196" s="37"/>
      <c r="C196" s="233"/>
      <c r="D196" s="233"/>
      <c r="E196" s="233"/>
      <c r="F196" s="237" t="s">
        <v>367</v>
      </c>
      <c r="G196" s="233"/>
      <c r="H196" s="233"/>
      <c r="I196" s="245"/>
      <c r="J196" s="245"/>
      <c r="K196" s="37"/>
      <c r="L196" s="177"/>
      <c r="M196" s="38"/>
      <c r="N196" s="38"/>
      <c r="O196" s="38"/>
      <c r="P196" s="38"/>
      <c r="Q196" s="38"/>
      <c r="R196" s="38"/>
      <c r="S196" s="65"/>
      <c r="AS196" s="20" t="s">
        <v>143</v>
      </c>
      <c r="AT196" s="20" t="s">
        <v>78</v>
      </c>
    </row>
    <row r="197" spans="2:64" s="1" customFormat="1" ht="16.5" customHeight="1">
      <c r="B197" s="153"/>
      <c r="C197" s="154" t="s">
        <v>191</v>
      </c>
      <c r="D197" s="154" t="s">
        <v>118</v>
      </c>
      <c r="E197" s="155" t="s">
        <v>494</v>
      </c>
      <c r="F197" s="242" t="s">
        <v>1216</v>
      </c>
      <c r="G197" s="157" t="s">
        <v>119</v>
      </c>
      <c r="H197" s="158">
        <v>85</v>
      </c>
      <c r="I197" s="159"/>
      <c r="J197" s="160">
        <f t="shared" si="1"/>
        <v>0</v>
      </c>
      <c r="K197" s="173"/>
      <c r="L197" s="174" t="s">
        <v>5</v>
      </c>
      <c r="M197" s="175" t="s">
        <v>41</v>
      </c>
      <c r="N197" s="38"/>
      <c r="O197" s="163">
        <f>N197*H197</f>
        <v>0</v>
      </c>
      <c r="P197" s="163">
        <v>0</v>
      </c>
      <c r="Q197" s="163">
        <f>P197*H197</f>
        <v>0</v>
      </c>
      <c r="R197" s="163">
        <v>0</v>
      </c>
      <c r="S197" s="164">
        <f>R197*H197</f>
        <v>0</v>
      </c>
      <c r="AQ197" s="20" t="s">
        <v>122</v>
      </c>
      <c r="AS197" s="20" t="s">
        <v>121</v>
      </c>
      <c r="AT197" s="20" t="s">
        <v>78</v>
      </c>
      <c r="AX197" s="20" t="s">
        <v>117</v>
      </c>
      <c r="BD197" s="165">
        <f>IF(M197="základní",J197,0)</f>
        <v>0</v>
      </c>
      <c r="BE197" s="165">
        <f>IF(M197="snížená",J197,0)</f>
        <v>0</v>
      </c>
      <c r="BF197" s="165">
        <f>IF(M197="zákl. přenesená",J197,0)</f>
        <v>0</v>
      </c>
      <c r="BG197" s="165">
        <f>IF(M197="sníž. přenesená",J197,0)</f>
        <v>0</v>
      </c>
      <c r="BH197" s="165">
        <f>IF(M197="nulová",J197,0)</f>
        <v>0</v>
      </c>
      <c r="BI197" s="20" t="s">
        <v>76</v>
      </c>
      <c r="BJ197" s="165">
        <f>ROUND(I197*H197,2)</f>
        <v>0</v>
      </c>
      <c r="BK197" s="20" t="s">
        <v>120</v>
      </c>
      <c r="BL197" s="20" t="s">
        <v>189</v>
      </c>
    </row>
    <row r="198" spans="2:64" s="1" customFormat="1">
      <c r="B198" s="37"/>
      <c r="C198" s="238" t="s">
        <v>192</v>
      </c>
      <c r="D198" s="238" t="s">
        <v>121</v>
      </c>
      <c r="E198" s="232" t="s">
        <v>496</v>
      </c>
      <c r="F198" s="243" t="s">
        <v>497</v>
      </c>
      <c r="G198" s="239" t="s">
        <v>119</v>
      </c>
      <c r="H198" s="240">
        <v>85</v>
      </c>
      <c r="I198" s="171"/>
      <c r="J198" s="172">
        <f t="shared" si="1"/>
        <v>0</v>
      </c>
      <c r="K198" s="37"/>
      <c r="L198" s="177"/>
      <c r="M198" s="38"/>
      <c r="N198" s="38"/>
      <c r="O198" s="38"/>
      <c r="P198" s="38"/>
      <c r="Q198" s="38"/>
      <c r="R198" s="38"/>
      <c r="S198" s="65"/>
      <c r="AS198" s="20" t="s">
        <v>131</v>
      </c>
      <c r="AT198" s="20" t="s">
        <v>78</v>
      </c>
    </row>
    <row r="199" spans="2:64" s="1" customFormat="1" ht="25.5" customHeight="1">
      <c r="B199" s="153"/>
      <c r="C199" s="233"/>
      <c r="D199" s="233"/>
      <c r="E199" s="233"/>
      <c r="F199" s="237" t="s">
        <v>367</v>
      </c>
      <c r="G199" s="233"/>
      <c r="H199" s="233"/>
      <c r="I199" s="244"/>
      <c r="J199" s="244"/>
      <c r="K199" s="37"/>
      <c r="L199" s="161" t="s">
        <v>5</v>
      </c>
      <c r="M199" s="162" t="s">
        <v>41</v>
      </c>
      <c r="N199" s="38"/>
      <c r="O199" s="163">
        <f>N199*H199</f>
        <v>0</v>
      </c>
      <c r="P199" s="163">
        <v>0</v>
      </c>
      <c r="Q199" s="163">
        <f>P199*H199</f>
        <v>0</v>
      </c>
      <c r="R199" s="163">
        <v>0</v>
      </c>
      <c r="S199" s="164">
        <f>R199*H199</f>
        <v>0</v>
      </c>
      <c r="AQ199" s="20" t="s">
        <v>120</v>
      </c>
      <c r="AS199" s="20" t="s">
        <v>118</v>
      </c>
      <c r="AT199" s="20" t="s">
        <v>78</v>
      </c>
      <c r="AX199" s="20" t="s">
        <v>117</v>
      </c>
      <c r="BD199" s="165">
        <f>IF(M199="základní",J199,0)</f>
        <v>0</v>
      </c>
      <c r="BE199" s="165">
        <f>IF(M199="snížená",J199,0)</f>
        <v>0</v>
      </c>
      <c r="BF199" s="165">
        <f>IF(M199="zákl. přenesená",J199,0)</f>
        <v>0</v>
      </c>
      <c r="BG199" s="165">
        <f>IF(M199="sníž. přenesená",J199,0)</f>
        <v>0</v>
      </c>
      <c r="BH199" s="165">
        <f>IF(M199="nulová",J199,0)</f>
        <v>0</v>
      </c>
      <c r="BI199" s="20" t="s">
        <v>76</v>
      </c>
      <c r="BJ199" s="165">
        <f>ROUND(I199*H199,2)</f>
        <v>0</v>
      </c>
      <c r="BK199" s="20" t="s">
        <v>120</v>
      </c>
      <c r="BL199" s="20" t="s">
        <v>473</v>
      </c>
    </row>
    <row r="200" spans="2:64" s="1" customFormat="1" ht="16.5" customHeight="1">
      <c r="B200" s="153"/>
      <c r="C200" s="154" t="s">
        <v>158</v>
      </c>
      <c r="D200" s="154" t="s">
        <v>118</v>
      </c>
      <c r="E200" s="155" t="s">
        <v>498</v>
      </c>
      <c r="F200" s="242" t="s">
        <v>1217</v>
      </c>
      <c r="G200" s="157" t="s">
        <v>119</v>
      </c>
      <c r="H200" s="158">
        <v>42</v>
      </c>
      <c r="I200" s="171"/>
      <c r="J200" s="172">
        <f t="shared" si="1"/>
        <v>0</v>
      </c>
      <c r="K200" s="173"/>
      <c r="L200" s="174" t="s">
        <v>5</v>
      </c>
      <c r="M200" s="175" t="s">
        <v>41</v>
      </c>
      <c r="N200" s="38"/>
      <c r="O200" s="163">
        <f>N200*H200</f>
        <v>0</v>
      </c>
      <c r="P200" s="163">
        <v>0</v>
      </c>
      <c r="Q200" s="163">
        <f>P200*H200</f>
        <v>0</v>
      </c>
      <c r="R200" s="163">
        <v>0</v>
      </c>
      <c r="S200" s="164">
        <f>R200*H200</f>
        <v>0</v>
      </c>
      <c r="AQ200" s="20" t="s">
        <v>122</v>
      </c>
      <c r="AS200" s="20" t="s">
        <v>121</v>
      </c>
      <c r="AT200" s="20" t="s">
        <v>78</v>
      </c>
      <c r="AX200" s="20" t="s">
        <v>117</v>
      </c>
      <c r="BD200" s="165">
        <f>IF(M200="základní",J200,0)</f>
        <v>0</v>
      </c>
      <c r="BE200" s="165">
        <f>IF(M200="snížená",J200,0)</f>
        <v>0</v>
      </c>
      <c r="BF200" s="165">
        <f>IF(M200="zákl. přenesená",J200,0)</f>
        <v>0</v>
      </c>
      <c r="BG200" s="165">
        <f>IF(M200="sníž. přenesená",J200,0)</f>
        <v>0</v>
      </c>
      <c r="BH200" s="165">
        <f>IF(M200="nulová",J200,0)</f>
        <v>0</v>
      </c>
      <c r="BI200" s="20" t="s">
        <v>76</v>
      </c>
      <c r="BJ200" s="165">
        <f>ROUND(I200*H200,2)</f>
        <v>0</v>
      </c>
      <c r="BK200" s="20" t="s">
        <v>120</v>
      </c>
      <c r="BL200" s="20" t="s">
        <v>191</v>
      </c>
    </row>
    <row r="201" spans="2:64" s="1" customFormat="1">
      <c r="B201" s="37"/>
      <c r="C201" s="238" t="s">
        <v>193</v>
      </c>
      <c r="D201" s="238" t="s">
        <v>121</v>
      </c>
      <c r="E201" s="232" t="s">
        <v>500</v>
      </c>
      <c r="F201" s="243" t="s">
        <v>501</v>
      </c>
      <c r="G201" s="239" t="s">
        <v>119</v>
      </c>
      <c r="H201" s="240">
        <v>30</v>
      </c>
      <c r="I201" s="159"/>
      <c r="J201" s="160">
        <f t="shared" si="1"/>
        <v>0</v>
      </c>
      <c r="K201" s="37"/>
      <c r="L201" s="177"/>
      <c r="M201" s="38"/>
      <c r="N201" s="38"/>
      <c r="O201" s="38"/>
      <c r="P201" s="38"/>
      <c r="Q201" s="38"/>
      <c r="R201" s="38"/>
      <c r="S201" s="65"/>
      <c r="AS201" s="20" t="s">
        <v>131</v>
      </c>
      <c r="AT201" s="20" t="s">
        <v>78</v>
      </c>
    </row>
    <row r="202" spans="2:64" s="1" customFormat="1" ht="16.5" customHeight="1">
      <c r="B202" s="153"/>
      <c r="C202" s="233"/>
      <c r="D202" s="233"/>
      <c r="E202" s="233"/>
      <c r="F202" s="237" t="s">
        <v>367</v>
      </c>
      <c r="G202" s="233"/>
      <c r="H202" s="233"/>
      <c r="I202" s="245"/>
      <c r="J202" s="245"/>
      <c r="K202" s="173"/>
      <c r="L202" s="174" t="s">
        <v>5</v>
      </c>
      <c r="M202" s="175" t="s">
        <v>41</v>
      </c>
      <c r="N202" s="38"/>
      <c r="O202" s="163">
        <f>N202*H202</f>
        <v>0</v>
      </c>
      <c r="P202" s="163">
        <v>0</v>
      </c>
      <c r="Q202" s="163">
        <f>P202*H202</f>
        <v>0</v>
      </c>
      <c r="R202" s="163">
        <v>0</v>
      </c>
      <c r="S202" s="164">
        <f>R202*H202</f>
        <v>0</v>
      </c>
      <c r="AQ202" s="20" t="s">
        <v>122</v>
      </c>
      <c r="AS202" s="20" t="s">
        <v>121</v>
      </c>
      <c r="AT202" s="20" t="s">
        <v>78</v>
      </c>
      <c r="AX202" s="20" t="s">
        <v>117</v>
      </c>
      <c r="BD202" s="165">
        <f>IF(M202="základní",J202,0)</f>
        <v>0</v>
      </c>
      <c r="BE202" s="165">
        <f>IF(M202="snížená",J202,0)</f>
        <v>0</v>
      </c>
      <c r="BF202" s="165">
        <f>IF(M202="zákl. přenesená",J202,0)</f>
        <v>0</v>
      </c>
      <c r="BG202" s="165">
        <f>IF(M202="sníž. přenesená",J202,0)</f>
        <v>0</v>
      </c>
      <c r="BH202" s="165">
        <f>IF(M202="nulová",J202,0)</f>
        <v>0</v>
      </c>
      <c r="BI202" s="20" t="s">
        <v>76</v>
      </c>
      <c r="BJ202" s="165">
        <f>ROUND(I202*H202,2)</f>
        <v>0</v>
      </c>
      <c r="BK202" s="20" t="s">
        <v>120</v>
      </c>
      <c r="BL202" s="20" t="s">
        <v>158</v>
      </c>
    </row>
    <row r="203" spans="2:64" s="1" customFormat="1">
      <c r="B203" s="37"/>
      <c r="C203" s="238" t="s">
        <v>194</v>
      </c>
      <c r="D203" s="238" t="s">
        <v>121</v>
      </c>
      <c r="E203" s="232" t="s">
        <v>502</v>
      </c>
      <c r="F203" s="243" t="s">
        <v>503</v>
      </c>
      <c r="G203" s="239" t="s">
        <v>119</v>
      </c>
      <c r="H203" s="240">
        <v>12</v>
      </c>
      <c r="I203" s="159"/>
      <c r="J203" s="160">
        <f t="shared" si="1"/>
        <v>0</v>
      </c>
      <c r="K203" s="37"/>
      <c r="L203" s="177"/>
      <c r="M203" s="38"/>
      <c r="N203" s="38"/>
      <c r="O203" s="38"/>
      <c r="P203" s="38"/>
      <c r="Q203" s="38"/>
      <c r="R203" s="38"/>
      <c r="S203" s="65"/>
      <c r="AS203" s="20" t="s">
        <v>131</v>
      </c>
      <c r="AT203" s="20" t="s">
        <v>78</v>
      </c>
    </row>
    <row r="204" spans="2:64" s="1" customFormat="1" ht="25.5" customHeight="1">
      <c r="B204" s="153"/>
      <c r="C204" s="233"/>
      <c r="D204" s="233"/>
      <c r="E204" s="233"/>
      <c r="F204" s="237" t="s">
        <v>367</v>
      </c>
      <c r="G204" s="233"/>
      <c r="H204" s="233"/>
      <c r="I204" s="245"/>
      <c r="J204" s="245"/>
      <c r="K204" s="37"/>
      <c r="L204" s="161" t="s">
        <v>5</v>
      </c>
      <c r="M204" s="162" t="s">
        <v>41</v>
      </c>
      <c r="N204" s="38"/>
      <c r="O204" s="163">
        <f>N204*H204</f>
        <v>0</v>
      </c>
      <c r="P204" s="163">
        <v>0</v>
      </c>
      <c r="Q204" s="163">
        <f>P204*H204</f>
        <v>0</v>
      </c>
      <c r="R204" s="163">
        <v>0</v>
      </c>
      <c r="S204" s="164">
        <f>R204*H204</f>
        <v>0</v>
      </c>
      <c r="AQ204" s="20" t="s">
        <v>120</v>
      </c>
      <c r="AS204" s="20" t="s">
        <v>118</v>
      </c>
      <c r="AT204" s="20" t="s">
        <v>78</v>
      </c>
      <c r="AX204" s="20" t="s">
        <v>117</v>
      </c>
      <c r="BD204" s="165">
        <f>IF(M204="základní",J204,0)</f>
        <v>0</v>
      </c>
      <c r="BE204" s="165">
        <f>IF(M204="snížená",J204,0)</f>
        <v>0</v>
      </c>
      <c r="BF204" s="165">
        <f>IF(M204="zákl. přenesená",J204,0)</f>
        <v>0</v>
      </c>
      <c r="BG204" s="165">
        <f>IF(M204="sníž. přenesená",J204,0)</f>
        <v>0</v>
      </c>
      <c r="BH204" s="165">
        <f>IF(M204="nulová",J204,0)</f>
        <v>0</v>
      </c>
      <c r="BI204" s="20" t="s">
        <v>76</v>
      </c>
      <c r="BJ204" s="165">
        <f>ROUND(I204*H204,2)</f>
        <v>0</v>
      </c>
      <c r="BK204" s="20" t="s">
        <v>120</v>
      </c>
      <c r="BL204" s="20" t="s">
        <v>479</v>
      </c>
    </row>
    <row r="205" spans="2:64" s="1" customFormat="1" ht="16.5" customHeight="1">
      <c r="B205" s="153"/>
      <c r="C205" s="241"/>
      <c r="D205" s="235" t="s">
        <v>355</v>
      </c>
      <c r="E205" s="235"/>
      <c r="F205" s="235"/>
      <c r="G205" s="235"/>
      <c r="H205" s="235"/>
      <c r="I205" s="244"/>
      <c r="J205" s="244">
        <f>SUM(J206:J238)</f>
        <v>0</v>
      </c>
      <c r="K205" s="173"/>
      <c r="L205" s="174" t="s">
        <v>5</v>
      </c>
      <c r="M205" s="175" t="s">
        <v>41</v>
      </c>
      <c r="N205" s="38"/>
      <c r="O205" s="163">
        <f>N205*H205</f>
        <v>0</v>
      </c>
      <c r="P205" s="163">
        <v>0</v>
      </c>
      <c r="Q205" s="163">
        <f>P205*H205</f>
        <v>0</v>
      </c>
      <c r="R205" s="163">
        <v>0</v>
      </c>
      <c r="S205" s="164">
        <f>R205*H205</f>
        <v>0</v>
      </c>
      <c r="AQ205" s="20" t="s">
        <v>122</v>
      </c>
      <c r="AS205" s="20" t="s">
        <v>121</v>
      </c>
      <c r="AT205" s="20" t="s">
        <v>78</v>
      </c>
      <c r="AX205" s="20" t="s">
        <v>117</v>
      </c>
      <c r="BD205" s="165">
        <f>IF(M205="základní",J205,0)</f>
        <v>0</v>
      </c>
      <c r="BE205" s="165">
        <f>IF(M205="snížená",J205,0)</f>
        <v>0</v>
      </c>
      <c r="BF205" s="165">
        <f>IF(M205="zákl. přenesená",J205,0)</f>
        <v>0</v>
      </c>
      <c r="BG205" s="165">
        <f>IF(M205="sníž. přenesená",J205,0)</f>
        <v>0</v>
      </c>
      <c r="BH205" s="165">
        <f>IF(M205="nulová",J205,0)</f>
        <v>0</v>
      </c>
      <c r="BI205" s="20" t="s">
        <v>76</v>
      </c>
      <c r="BJ205" s="165">
        <f>ROUND(I205*H205,2)</f>
        <v>0</v>
      </c>
      <c r="BK205" s="20" t="s">
        <v>120</v>
      </c>
      <c r="BL205" s="20" t="s">
        <v>194</v>
      </c>
    </row>
    <row r="206" spans="2:64" s="1" customFormat="1">
      <c r="B206" s="37"/>
      <c r="C206" s="154" t="s">
        <v>195</v>
      </c>
      <c r="D206" s="154" t="s">
        <v>118</v>
      </c>
      <c r="E206" s="155" t="s">
        <v>390</v>
      </c>
      <c r="F206" s="242" t="s">
        <v>1194</v>
      </c>
      <c r="G206" s="157" t="s">
        <v>135</v>
      </c>
      <c r="H206" s="158">
        <v>1</v>
      </c>
      <c r="I206" s="171"/>
      <c r="J206" s="172">
        <f t="shared" si="1"/>
        <v>0</v>
      </c>
      <c r="K206" s="37"/>
      <c r="L206" s="177"/>
      <c r="M206" s="38"/>
      <c r="N206" s="38"/>
      <c r="O206" s="38"/>
      <c r="P206" s="38"/>
      <c r="Q206" s="38"/>
      <c r="R206" s="38"/>
      <c r="S206" s="65"/>
      <c r="AS206" s="20" t="s">
        <v>131</v>
      </c>
      <c r="AT206" s="20" t="s">
        <v>78</v>
      </c>
    </row>
    <row r="207" spans="2:64" s="1" customFormat="1" ht="16.5" customHeight="1">
      <c r="B207" s="153"/>
      <c r="C207" s="238" t="s">
        <v>196</v>
      </c>
      <c r="D207" s="238" t="s">
        <v>121</v>
      </c>
      <c r="E207" s="234" t="s">
        <v>1195</v>
      </c>
      <c r="F207" s="243" t="s">
        <v>1196</v>
      </c>
      <c r="G207" s="239" t="s">
        <v>135</v>
      </c>
      <c r="H207" s="240">
        <v>1</v>
      </c>
      <c r="I207" s="159"/>
      <c r="J207" s="160">
        <f t="shared" si="1"/>
        <v>0</v>
      </c>
      <c r="K207" s="173"/>
      <c r="L207" s="174" t="s">
        <v>5</v>
      </c>
      <c r="M207" s="175" t="s">
        <v>41</v>
      </c>
      <c r="N207" s="38"/>
      <c r="O207" s="163">
        <f>N207*H207</f>
        <v>0</v>
      </c>
      <c r="P207" s="163">
        <v>0</v>
      </c>
      <c r="Q207" s="163">
        <f>P207*H207</f>
        <v>0</v>
      </c>
      <c r="R207" s="163">
        <v>0</v>
      </c>
      <c r="S207" s="164">
        <f>R207*H207</f>
        <v>0</v>
      </c>
      <c r="AQ207" s="20" t="s">
        <v>122</v>
      </c>
      <c r="AS207" s="20" t="s">
        <v>121</v>
      </c>
      <c r="AT207" s="20" t="s">
        <v>78</v>
      </c>
      <c r="AX207" s="20" t="s">
        <v>117</v>
      </c>
      <c r="BD207" s="165">
        <f>IF(M207="základní",J207,0)</f>
        <v>0</v>
      </c>
      <c r="BE207" s="165">
        <f>IF(M207="snížená",J207,0)</f>
        <v>0</v>
      </c>
      <c r="BF207" s="165">
        <f>IF(M207="zákl. přenesená",J207,0)</f>
        <v>0</v>
      </c>
      <c r="BG207" s="165">
        <f>IF(M207="sníž. přenesená",J207,0)</f>
        <v>0</v>
      </c>
      <c r="BH207" s="165">
        <f>IF(M207="nulová",J207,0)</f>
        <v>0</v>
      </c>
      <c r="BI207" s="20" t="s">
        <v>76</v>
      </c>
      <c r="BJ207" s="165">
        <f>ROUND(I207*H207,2)</f>
        <v>0</v>
      </c>
      <c r="BK207" s="20" t="s">
        <v>120</v>
      </c>
      <c r="BL207" s="20" t="s">
        <v>196</v>
      </c>
    </row>
    <row r="208" spans="2:64" s="1" customFormat="1">
      <c r="B208" s="37"/>
      <c r="C208" s="233"/>
      <c r="D208" s="233"/>
      <c r="E208" s="233"/>
      <c r="F208" s="237" t="s">
        <v>367</v>
      </c>
      <c r="G208" s="233"/>
      <c r="H208" s="233"/>
      <c r="I208" s="245"/>
      <c r="J208" s="245"/>
      <c r="K208" s="37"/>
      <c r="L208" s="177"/>
      <c r="M208" s="38"/>
      <c r="N208" s="38"/>
      <c r="O208" s="38"/>
      <c r="P208" s="38"/>
      <c r="Q208" s="38"/>
      <c r="R208" s="38"/>
      <c r="S208" s="65"/>
      <c r="AS208" s="20" t="s">
        <v>131</v>
      </c>
      <c r="AT208" s="20" t="s">
        <v>78</v>
      </c>
    </row>
    <row r="209" spans="2:64" s="1" customFormat="1" ht="16.5" customHeight="1">
      <c r="B209" s="153"/>
      <c r="C209" s="154" t="s">
        <v>197</v>
      </c>
      <c r="D209" s="154" t="s">
        <v>118</v>
      </c>
      <c r="E209" s="155" t="s">
        <v>386</v>
      </c>
      <c r="F209" s="242" t="s">
        <v>1193</v>
      </c>
      <c r="G209" s="157" t="s">
        <v>135</v>
      </c>
      <c r="H209" s="158">
        <v>1</v>
      </c>
      <c r="I209" s="159"/>
      <c r="J209" s="160">
        <f t="shared" si="1"/>
        <v>0</v>
      </c>
      <c r="K209" s="173"/>
      <c r="L209" s="174" t="s">
        <v>5</v>
      </c>
      <c r="M209" s="175" t="s">
        <v>41</v>
      </c>
      <c r="N209" s="38"/>
      <c r="O209" s="163">
        <f>N209*H209</f>
        <v>0</v>
      </c>
      <c r="P209" s="163">
        <v>0</v>
      </c>
      <c r="Q209" s="163">
        <f>P209*H209</f>
        <v>0</v>
      </c>
      <c r="R209" s="163">
        <v>0</v>
      </c>
      <c r="S209" s="164">
        <f>R209*H209</f>
        <v>0</v>
      </c>
      <c r="AQ209" s="20" t="s">
        <v>122</v>
      </c>
      <c r="AS209" s="20" t="s">
        <v>121</v>
      </c>
      <c r="AT209" s="20" t="s">
        <v>78</v>
      </c>
      <c r="AX209" s="20" t="s">
        <v>117</v>
      </c>
      <c r="BD209" s="165">
        <f>IF(M209="základní",J209,0)</f>
        <v>0</v>
      </c>
      <c r="BE209" s="165">
        <f>IF(M209="snížená",J209,0)</f>
        <v>0</v>
      </c>
      <c r="BF209" s="165">
        <f>IF(M209="zákl. přenesená",J209,0)</f>
        <v>0</v>
      </c>
      <c r="BG209" s="165">
        <f>IF(M209="sníž. přenesená",J209,0)</f>
        <v>0</v>
      </c>
      <c r="BH209" s="165">
        <f>IF(M209="nulová",J209,0)</f>
        <v>0</v>
      </c>
      <c r="BI209" s="20" t="s">
        <v>76</v>
      </c>
      <c r="BJ209" s="165">
        <f>ROUND(I209*H209,2)</f>
        <v>0</v>
      </c>
      <c r="BK209" s="20" t="s">
        <v>120</v>
      </c>
      <c r="BL209" s="20" t="s">
        <v>198</v>
      </c>
    </row>
    <row r="210" spans="2:64" s="1" customFormat="1" ht="13.5" customHeight="1">
      <c r="B210" s="37"/>
      <c r="C210" s="238" t="s">
        <v>198</v>
      </c>
      <c r="D210" s="238" t="s">
        <v>121</v>
      </c>
      <c r="E210" s="232" t="s">
        <v>508</v>
      </c>
      <c r="F210" s="243" t="s">
        <v>509</v>
      </c>
      <c r="G210" s="239" t="s">
        <v>135</v>
      </c>
      <c r="H210" s="240">
        <v>1</v>
      </c>
      <c r="I210" s="171"/>
      <c r="J210" s="172">
        <f t="shared" si="1"/>
        <v>0</v>
      </c>
      <c r="K210" s="37"/>
      <c r="L210" s="177"/>
      <c r="M210" s="38"/>
      <c r="N210" s="38"/>
      <c r="O210" s="38"/>
      <c r="P210" s="38"/>
      <c r="Q210" s="38"/>
      <c r="R210" s="38"/>
      <c r="S210" s="65"/>
      <c r="AS210" s="20" t="s">
        <v>131</v>
      </c>
      <c r="AT210" s="20" t="s">
        <v>78</v>
      </c>
    </row>
    <row r="211" spans="2:64" s="1" customFormat="1" ht="25.5" customHeight="1">
      <c r="B211" s="153"/>
      <c r="C211" s="233"/>
      <c r="D211" s="233"/>
      <c r="E211" s="233"/>
      <c r="F211" s="237" t="s">
        <v>504</v>
      </c>
      <c r="G211" s="233"/>
      <c r="H211" s="233"/>
      <c r="I211" s="244"/>
      <c r="J211" s="244"/>
      <c r="K211" s="37"/>
      <c r="L211" s="161" t="s">
        <v>5</v>
      </c>
      <c r="M211" s="162" t="s">
        <v>41</v>
      </c>
      <c r="N211" s="38"/>
      <c r="O211" s="163">
        <f>N211*H211</f>
        <v>0</v>
      </c>
      <c r="P211" s="163">
        <v>0</v>
      </c>
      <c r="Q211" s="163">
        <f>P211*H211</f>
        <v>0</v>
      </c>
      <c r="R211" s="163">
        <v>0</v>
      </c>
      <c r="S211" s="164">
        <f>R211*H211</f>
        <v>0</v>
      </c>
      <c r="AQ211" s="20" t="s">
        <v>120</v>
      </c>
      <c r="AS211" s="20" t="s">
        <v>118</v>
      </c>
      <c r="AT211" s="20" t="s">
        <v>78</v>
      </c>
      <c r="AX211" s="20" t="s">
        <v>117</v>
      </c>
      <c r="BD211" s="165">
        <f>IF(M211="základní",J211,0)</f>
        <v>0</v>
      </c>
      <c r="BE211" s="165">
        <f>IF(M211="snížená",J211,0)</f>
        <v>0</v>
      </c>
      <c r="BF211" s="165">
        <f>IF(M211="zákl. přenesená",J211,0)</f>
        <v>0</v>
      </c>
      <c r="BG211" s="165">
        <f>IF(M211="sníž. přenesená",J211,0)</f>
        <v>0</v>
      </c>
      <c r="BH211" s="165">
        <f>IF(M211="nulová",J211,0)</f>
        <v>0</v>
      </c>
      <c r="BI211" s="20" t="s">
        <v>76</v>
      </c>
      <c r="BJ211" s="165">
        <f>ROUND(I211*H211,2)</f>
        <v>0</v>
      </c>
      <c r="BK211" s="20" t="s">
        <v>120</v>
      </c>
      <c r="BL211" s="20" t="s">
        <v>487</v>
      </c>
    </row>
    <row r="212" spans="2:64" s="1" customFormat="1" ht="16.5" customHeight="1">
      <c r="B212" s="153"/>
      <c r="C212" s="154" t="s">
        <v>199</v>
      </c>
      <c r="D212" s="154" t="s">
        <v>118</v>
      </c>
      <c r="E212" s="155" t="s">
        <v>392</v>
      </c>
      <c r="F212" s="242" t="s">
        <v>1197</v>
      </c>
      <c r="G212" s="157" t="s">
        <v>135</v>
      </c>
      <c r="H212" s="158">
        <v>4</v>
      </c>
      <c r="I212" s="171"/>
      <c r="J212" s="172">
        <f t="shared" si="1"/>
        <v>0</v>
      </c>
      <c r="K212" s="173"/>
      <c r="L212" s="174" t="s">
        <v>5</v>
      </c>
      <c r="M212" s="175" t="s">
        <v>41</v>
      </c>
      <c r="N212" s="38"/>
      <c r="O212" s="163">
        <f>N212*H212</f>
        <v>0</v>
      </c>
      <c r="P212" s="163">
        <v>0</v>
      </c>
      <c r="Q212" s="163">
        <f>P212*H212</f>
        <v>0</v>
      </c>
      <c r="R212" s="163">
        <v>0</v>
      </c>
      <c r="S212" s="164">
        <f>R212*H212</f>
        <v>0</v>
      </c>
      <c r="AQ212" s="20" t="s">
        <v>122</v>
      </c>
      <c r="AS212" s="20" t="s">
        <v>121</v>
      </c>
      <c r="AT212" s="20" t="s">
        <v>78</v>
      </c>
      <c r="AX212" s="20" t="s">
        <v>117</v>
      </c>
      <c r="BD212" s="165">
        <f>IF(M212="základní",J212,0)</f>
        <v>0</v>
      </c>
      <c r="BE212" s="165">
        <f>IF(M212="snížená",J212,0)</f>
        <v>0</v>
      </c>
      <c r="BF212" s="165">
        <f>IF(M212="zákl. přenesená",J212,0)</f>
        <v>0</v>
      </c>
      <c r="BG212" s="165">
        <f>IF(M212="sníž. přenesená",J212,0)</f>
        <v>0</v>
      </c>
      <c r="BH212" s="165">
        <f>IF(M212="nulová",J212,0)</f>
        <v>0</v>
      </c>
      <c r="BI212" s="20" t="s">
        <v>76</v>
      </c>
      <c r="BJ212" s="165">
        <f>ROUND(I212*H212,2)</f>
        <v>0</v>
      </c>
      <c r="BK212" s="20" t="s">
        <v>120</v>
      </c>
      <c r="BL212" s="20" t="s">
        <v>200</v>
      </c>
    </row>
    <row r="213" spans="2:64" s="1" customFormat="1" ht="13.5" customHeight="1">
      <c r="B213" s="37"/>
      <c r="C213" s="238" t="s">
        <v>200</v>
      </c>
      <c r="D213" s="238" t="s">
        <v>121</v>
      </c>
      <c r="E213" s="232" t="s">
        <v>512</v>
      </c>
      <c r="F213" s="243" t="s">
        <v>513</v>
      </c>
      <c r="G213" s="239" t="s">
        <v>135</v>
      </c>
      <c r="H213" s="240">
        <v>4</v>
      </c>
      <c r="I213" s="159"/>
      <c r="J213" s="160">
        <f t="shared" si="1"/>
        <v>0</v>
      </c>
      <c r="K213" s="37"/>
      <c r="L213" s="177"/>
      <c r="M213" s="38"/>
      <c r="N213" s="38"/>
      <c r="O213" s="38"/>
      <c r="P213" s="38"/>
      <c r="Q213" s="38"/>
      <c r="R213" s="38"/>
      <c r="S213" s="65"/>
      <c r="AS213" s="20" t="s">
        <v>131</v>
      </c>
      <c r="AT213" s="20" t="s">
        <v>78</v>
      </c>
    </row>
    <row r="214" spans="2:64" s="1" customFormat="1" ht="25.5" customHeight="1">
      <c r="B214" s="153"/>
      <c r="C214" s="233"/>
      <c r="D214" s="233"/>
      <c r="E214" s="233"/>
      <c r="F214" s="237" t="s">
        <v>504</v>
      </c>
      <c r="G214" s="233"/>
      <c r="H214" s="233"/>
      <c r="I214" s="245"/>
      <c r="J214" s="245"/>
      <c r="K214" s="37"/>
      <c r="L214" s="161" t="s">
        <v>5</v>
      </c>
      <c r="M214" s="162" t="s">
        <v>41</v>
      </c>
      <c r="N214" s="38"/>
      <c r="O214" s="163">
        <f>N214*H214</f>
        <v>0</v>
      </c>
      <c r="P214" s="163">
        <v>0</v>
      </c>
      <c r="Q214" s="163">
        <f>P214*H214</f>
        <v>0</v>
      </c>
      <c r="R214" s="163">
        <v>0</v>
      </c>
      <c r="S214" s="164">
        <f>R214*H214</f>
        <v>0</v>
      </c>
      <c r="AQ214" s="20" t="s">
        <v>120</v>
      </c>
      <c r="AS214" s="20" t="s">
        <v>118</v>
      </c>
      <c r="AT214" s="20" t="s">
        <v>78</v>
      </c>
      <c r="AX214" s="20" t="s">
        <v>117</v>
      </c>
      <c r="BD214" s="165">
        <f>IF(M214="základní",J214,0)</f>
        <v>0</v>
      </c>
      <c r="BE214" s="165">
        <f>IF(M214="snížená",J214,0)</f>
        <v>0</v>
      </c>
      <c r="BF214" s="165">
        <f>IF(M214="zákl. přenesená",J214,0)</f>
        <v>0</v>
      </c>
      <c r="BG214" s="165">
        <f>IF(M214="sníž. přenesená",J214,0)</f>
        <v>0</v>
      </c>
      <c r="BH214" s="165">
        <f>IF(M214="nulová",J214,0)</f>
        <v>0</v>
      </c>
      <c r="BI214" s="20" t="s">
        <v>76</v>
      </c>
      <c r="BJ214" s="165">
        <f>ROUND(I214*H214,2)</f>
        <v>0</v>
      </c>
      <c r="BK214" s="20" t="s">
        <v>120</v>
      </c>
      <c r="BL214" s="20" t="s">
        <v>491</v>
      </c>
    </row>
    <row r="215" spans="2:64" s="1" customFormat="1" ht="16.5" customHeight="1">
      <c r="B215" s="153"/>
      <c r="C215" s="154" t="s">
        <v>201</v>
      </c>
      <c r="D215" s="154" t="s">
        <v>118</v>
      </c>
      <c r="E215" s="155" t="s">
        <v>142</v>
      </c>
      <c r="F215" s="242" t="s">
        <v>1210</v>
      </c>
      <c r="G215" s="157" t="s">
        <v>119</v>
      </c>
      <c r="H215" s="158">
        <v>194</v>
      </c>
      <c r="I215" s="159"/>
      <c r="J215" s="160">
        <f t="shared" si="1"/>
        <v>0</v>
      </c>
      <c r="K215" s="173"/>
      <c r="L215" s="174" t="s">
        <v>5</v>
      </c>
      <c r="M215" s="175" t="s">
        <v>41</v>
      </c>
      <c r="N215" s="38"/>
      <c r="O215" s="163">
        <f>N215*H215</f>
        <v>0</v>
      </c>
      <c r="P215" s="163">
        <v>0</v>
      </c>
      <c r="Q215" s="163">
        <f>P215*H215</f>
        <v>0</v>
      </c>
      <c r="R215" s="163">
        <v>0</v>
      </c>
      <c r="S215" s="164">
        <f>R215*H215</f>
        <v>0</v>
      </c>
      <c r="AQ215" s="20" t="s">
        <v>122</v>
      </c>
      <c r="AS215" s="20" t="s">
        <v>121</v>
      </c>
      <c r="AT215" s="20" t="s">
        <v>78</v>
      </c>
      <c r="AX215" s="20" t="s">
        <v>117</v>
      </c>
      <c r="BD215" s="165">
        <f>IF(M215="základní",J215,0)</f>
        <v>0</v>
      </c>
      <c r="BE215" s="165">
        <f>IF(M215="snížená",J215,0)</f>
        <v>0</v>
      </c>
      <c r="BF215" s="165">
        <f>IF(M215="zákl. přenesená",J215,0)</f>
        <v>0</v>
      </c>
      <c r="BG215" s="165">
        <f>IF(M215="sníž. přenesená",J215,0)</f>
        <v>0</v>
      </c>
      <c r="BH215" s="165">
        <f>IF(M215="nulová",J215,0)</f>
        <v>0</v>
      </c>
      <c r="BI215" s="20" t="s">
        <v>76</v>
      </c>
      <c r="BJ215" s="165">
        <f>ROUND(I215*H215,2)</f>
        <v>0</v>
      </c>
      <c r="BK215" s="20" t="s">
        <v>120</v>
      </c>
      <c r="BL215" s="20" t="s">
        <v>202</v>
      </c>
    </row>
    <row r="216" spans="2:64" s="1" customFormat="1">
      <c r="B216" s="37"/>
      <c r="C216" s="238" t="s">
        <v>202</v>
      </c>
      <c r="D216" s="238" t="s">
        <v>121</v>
      </c>
      <c r="E216" s="232" t="s">
        <v>459</v>
      </c>
      <c r="F216" s="243" t="s">
        <v>460</v>
      </c>
      <c r="G216" s="239" t="s">
        <v>119</v>
      </c>
      <c r="H216" s="240">
        <v>54</v>
      </c>
      <c r="I216" s="171"/>
      <c r="J216" s="172">
        <f t="shared" si="1"/>
        <v>0</v>
      </c>
      <c r="K216" s="37"/>
      <c r="L216" s="177"/>
      <c r="M216" s="38"/>
      <c r="N216" s="38"/>
      <c r="O216" s="38"/>
      <c r="P216" s="38"/>
      <c r="Q216" s="38"/>
      <c r="R216" s="38"/>
      <c r="S216" s="65"/>
      <c r="AS216" s="20" t="s">
        <v>131</v>
      </c>
      <c r="AT216" s="20" t="s">
        <v>78</v>
      </c>
    </row>
    <row r="217" spans="2:64" s="1" customFormat="1" ht="25.5" customHeight="1">
      <c r="B217" s="153"/>
      <c r="C217" s="233"/>
      <c r="D217" s="233"/>
      <c r="E217" s="233"/>
      <c r="F217" s="237" t="s">
        <v>504</v>
      </c>
      <c r="G217" s="233"/>
      <c r="H217" s="233"/>
      <c r="I217" s="244"/>
      <c r="J217" s="244"/>
      <c r="K217" s="37"/>
      <c r="L217" s="161" t="s">
        <v>5</v>
      </c>
      <c r="M217" s="162" t="s">
        <v>41</v>
      </c>
      <c r="N217" s="38"/>
      <c r="O217" s="163">
        <f>N217*H217</f>
        <v>0</v>
      </c>
      <c r="P217" s="163">
        <v>0</v>
      </c>
      <c r="Q217" s="163">
        <f>P217*H217</f>
        <v>0</v>
      </c>
      <c r="R217" s="163">
        <v>0</v>
      </c>
      <c r="S217" s="164">
        <f>R217*H217</f>
        <v>0</v>
      </c>
      <c r="AQ217" s="20" t="s">
        <v>120</v>
      </c>
      <c r="AS217" s="20" t="s">
        <v>118</v>
      </c>
      <c r="AT217" s="20" t="s">
        <v>78</v>
      </c>
      <c r="AX217" s="20" t="s">
        <v>117</v>
      </c>
      <c r="BD217" s="165">
        <f>IF(M217="základní",J217,0)</f>
        <v>0</v>
      </c>
      <c r="BE217" s="165">
        <f>IF(M217="snížená",J217,0)</f>
        <v>0</v>
      </c>
      <c r="BF217" s="165">
        <f>IF(M217="zákl. přenesená",J217,0)</f>
        <v>0</v>
      </c>
      <c r="BG217" s="165">
        <f>IF(M217="sníž. přenesená",J217,0)</f>
        <v>0</v>
      </c>
      <c r="BH217" s="165">
        <f>IF(M217="nulová",J217,0)</f>
        <v>0</v>
      </c>
      <c r="BI217" s="20" t="s">
        <v>76</v>
      </c>
      <c r="BJ217" s="165">
        <f>ROUND(I217*H217,2)</f>
        <v>0</v>
      </c>
      <c r="BK217" s="20" t="s">
        <v>120</v>
      </c>
      <c r="BL217" s="20" t="s">
        <v>495</v>
      </c>
    </row>
    <row r="218" spans="2:64" s="1" customFormat="1" ht="16.5" customHeight="1">
      <c r="B218" s="153"/>
      <c r="C218" s="238" t="s">
        <v>203</v>
      </c>
      <c r="D218" s="238" t="s">
        <v>121</v>
      </c>
      <c r="E218" s="232" t="s">
        <v>464</v>
      </c>
      <c r="F218" s="243" t="s">
        <v>465</v>
      </c>
      <c r="G218" s="239" t="s">
        <v>119</v>
      </c>
      <c r="H218" s="240">
        <v>140</v>
      </c>
      <c r="I218" s="171"/>
      <c r="J218" s="172">
        <f t="shared" si="1"/>
        <v>0</v>
      </c>
      <c r="K218" s="173"/>
      <c r="L218" s="174" t="s">
        <v>5</v>
      </c>
      <c r="M218" s="175" t="s">
        <v>41</v>
      </c>
      <c r="N218" s="38"/>
      <c r="O218" s="163">
        <f>N218*H218</f>
        <v>0</v>
      </c>
      <c r="P218" s="163">
        <v>0</v>
      </c>
      <c r="Q218" s="163">
        <f>P218*H218</f>
        <v>0</v>
      </c>
      <c r="R218" s="163">
        <v>0</v>
      </c>
      <c r="S218" s="164">
        <f>R218*H218</f>
        <v>0</v>
      </c>
      <c r="AQ218" s="20" t="s">
        <v>122</v>
      </c>
      <c r="AS218" s="20" t="s">
        <v>121</v>
      </c>
      <c r="AT218" s="20" t="s">
        <v>78</v>
      </c>
      <c r="AX218" s="20" t="s">
        <v>117</v>
      </c>
      <c r="BD218" s="165">
        <f>IF(M218="základní",J218,0)</f>
        <v>0</v>
      </c>
      <c r="BE218" s="165">
        <f>IF(M218="snížená",J218,0)</f>
        <v>0</v>
      </c>
      <c r="BF218" s="165">
        <f>IF(M218="zákl. přenesená",J218,0)</f>
        <v>0</v>
      </c>
      <c r="BG218" s="165">
        <f>IF(M218="sníž. přenesená",J218,0)</f>
        <v>0</v>
      </c>
      <c r="BH218" s="165">
        <f>IF(M218="nulová",J218,0)</f>
        <v>0</v>
      </c>
      <c r="BI218" s="20" t="s">
        <v>76</v>
      </c>
      <c r="BJ218" s="165">
        <f>ROUND(I218*H218,2)</f>
        <v>0</v>
      </c>
      <c r="BK218" s="20" t="s">
        <v>120</v>
      </c>
      <c r="BL218" s="20" t="s">
        <v>204</v>
      </c>
    </row>
    <row r="219" spans="2:64" s="1" customFormat="1">
      <c r="B219" s="37"/>
      <c r="C219" s="233"/>
      <c r="D219" s="233"/>
      <c r="E219" s="233"/>
      <c r="F219" s="237" t="s">
        <v>367</v>
      </c>
      <c r="G219" s="233"/>
      <c r="H219" s="233"/>
      <c r="I219" s="244"/>
      <c r="J219" s="244"/>
      <c r="K219" s="37"/>
      <c r="L219" s="177"/>
      <c r="M219" s="38"/>
      <c r="N219" s="38"/>
      <c r="O219" s="38"/>
      <c r="P219" s="38"/>
      <c r="Q219" s="38"/>
      <c r="R219" s="38"/>
      <c r="S219" s="65"/>
      <c r="AS219" s="20" t="s">
        <v>131</v>
      </c>
      <c r="AT219" s="20" t="s">
        <v>78</v>
      </c>
    </row>
    <row r="220" spans="2:64" s="1" customFormat="1" ht="25.5" customHeight="1">
      <c r="B220" s="153"/>
      <c r="C220" s="154" t="s">
        <v>204</v>
      </c>
      <c r="D220" s="154" t="s">
        <v>118</v>
      </c>
      <c r="E220" s="155" t="s">
        <v>472</v>
      </c>
      <c r="F220" s="242" t="s">
        <v>1212</v>
      </c>
      <c r="G220" s="157" t="s">
        <v>119</v>
      </c>
      <c r="H220" s="158">
        <v>67</v>
      </c>
      <c r="I220" s="171"/>
      <c r="J220" s="172">
        <f t="shared" si="1"/>
        <v>0</v>
      </c>
      <c r="K220" s="37"/>
      <c r="L220" s="161" t="s">
        <v>5</v>
      </c>
      <c r="M220" s="162" t="s">
        <v>41</v>
      </c>
      <c r="N220" s="38"/>
      <c r="O220" s="163">
        <f>N220*H220</f>
        <v>0</v>
      </c>
      <c r="P220" s="163">
        <v>0</v>
      </c>
      <c r="Q220" s="163">
        <f>P220*H220</f>
        <v>0</v>
      </c>
      <c r="R220" s="163">
        <v>0</v>
      </c>
      <c r="S220" s="164">
        <f>R220*H220</f>
        <v>0</v>
      </c>
      <c r="AQ220" s="20" t="s">
        <v>120</v>
      </c>
      <c r="AS220" s="20" t="s">
        <v>118</v>
      </c>
      <c r="AT220" s="20" t="s">
        <v>78</v>
      </c>
      <c r="AX220" s="20" t="s">
        <v>117</v>
      </c>
      <c r="BD220" s="165">
        <f>IF(M220="základní",J220,0)</f>
        <v>0</v>
      </c>
      <c r="BE220" s="165">
        <f>IF(M220="snížená",J220,0)</f>
        <v>0</v>
      </c>
      <c r="BF220" s="165">
        <f>IF(M220="zákl. přenesená",J220,0)</f>
        <v>0</v>
      </c>
      <c r="BG220" s="165">
        <f>IF(M220="sníž. přenesená",J220,0)</f>
        <v>0</v>
      </c>
      <c r="BH220" s="165">
        <f>IF(M220="nulová",J220,0)</f>
        <v>0</v>
      </c>
      <c r="BI220" s="20" t="s">
        <v>76</v>
      </c>
      <c r="BJ220" s="165">
        <f>ROUND(I220*H220,2)</f>
        <v>0</v>
      </c>
      <c r="BK220" s="20" t="s">
        <v>120</v>
      </c>
      <c r="BL220" s="20" t="s">
        <v>499</v>
      </c>
    </row>
    <row r="221" spans="2:64" s="1" customFormat="1" ht="16.5" customHeight="1">
      <c r="B221" s="153"/>
      <c r="C221" s="238" t="s">
        <v>205</v>
      </c>
      <c r="D221" s="238" t="s">
        <v>121</v>
      </c>
      <c r="E221" s="232" t="s">
        <v>474</v>
      </c>
      <c r="F221" s="243" t="s">
        <v>475</v>
      </c>
      <c r="G221" s="239" t="s">
        <v>119</v>
      </c>
      <c r="H221" s="240">
        <v>2</v>
      </c>
      <c r="I221" s="159"/>
      <c r="J221" s="160">
        <f t="shared" si="1"/>
        <v>0</v>
      </c>
      <c r="K221" s="173"/>
      <c r="L221" s="174" t="s">
        <v>5</v>
      </c>
      <c r="M221" s="175" t="s">
        <v>41</v>
      </c>
      <c r="N221" s="38"/>
      <c r="O221" s="163">
        <f>N221*H221</f>
        <v>0</v>
      </c>
      <c r="P221" s="163">
        <v>0</v>
      </c>
      <c r="Q221" s="163">
        <f>P221*H221</f>
        <v>0</v>
      </c>
      <c r="R221" s="163">
        <v>0</v>
      </c>
      <c r="S221" s="164">
        <f>R221*H221</f>
        <v>0</v>
      </c>
      <c r="AQ221" s="20" t="s">
        <v>122</v>
      </c>
      <c r="AS221" s="20" t="s">
        <v>121</v>
      </c>
      <c r="AT221" s="20" t="s">
        <v>78</v>
      </c>
      <c r="AX221" s="20" t="s">
        <v>117</v>
      </c>
      <c r="BD221" s="165">
        <f>IF(M221="základní",J221,0)</f>
        <v>0</v>
      </c>
      <c r="BE221" s="165">
        <f>IF(M221="snížená",J221,0)</f>
        <v>0</v>
      </c>
      <c r="BF221" s="165">
        <f>IF(M221="zákl. přenesená",J221,0)</f>
        <v>0</v>
      </c>
      <c r="BG221" s="165">
        <f>IF(M221="sníž. přenesená",J221,0)</f>
        <v>0</v>
      </c>
      <c r="BH221" s="165">
        <f>IF(M221="nulová",J221,0)</f>
        <v>0</v>
      </c>
      <c r="BI221" s="20" t="s">
        <v>76</v>
      </c>
      <c r="BJ221" s="165">
        <f>ROUND(I221*H221,2)</f>
        <v>0</v>
      </c>
      <c r="BK221" s="20" t="s">
        <v>120</v>
      </c>
      <c r="BL221" s="20" t="s">
        <v>206</v>
      </c>
    </row>
    <row r="222" spans="2:64" s="1" customFormat="1">
      <c r="B222" s="37"/>
      <c r="C222" s="233"/>
      <c r="D222" s="233"/>
      <c r="E222" s="233"/>
      <c r="F222" s="237" t="s">
        <v>504</v>
      </c>
      <c r="G222" s="233"/>
      <c r="H222" s="233"/>
      <c r="I222" s="245"/>
      <c r="J222" s="245"/>
      <c r="K222" s="37"/>
      <c r="L222" s="177"/>
      <c r="M222" s="38"/>
      <c r="N222" s="38"/>
      <c r="O222" s="38"/>
      <c r="P222" s="38"/>
      <c r="Q222" s="38"/>
      <c r="R222" s="38"/>
      <c r="S222" s="65"/>
      <c r="AS222" s="20" t="s">
        <v>131</v>
      </c>
      <c r="AT222" s="20" t="s">
        <v>78</v>
      </c>
    </row>
    <row r="223" spans="2:64" s="1" customFormat="1" ht="16.5" customHeight="1">
      <c r="B223" s="153"/>
      <c r="C223" s="238" t="s">
        <v>206</v>
      </c>
      <c r="D223" s="238" t="s">
        <v>121</v>
      </c>
      <c r="E223" s="232" t="s">
        <v>476</v>
      </c>
      <c r="F223" s="243" t="s">
        <v>477</v>
      </c>
      <c r="G223" s="239" t="s">
        <v>119</v>
      </c>
      <c r="H223" s="240">
        <v>65</v>
      </c>
      <c r="I223" s="159"/>
      <c r="J223" s="160">
        <f t="shared" si="1"/>
        <v>0</v>
      </c>
      <c r="K223" s="173"/>
      <c r="L223" s="174" t="s">
        <v>5</v>
      </c>
      <c r="M223" s="175" t="s">
        <v>41</v>
      </c>
      <c r="N223" s="38"/>
      <c r="O223" s="163">
        <f>N223*H223</f>
        <v>0</v>
      </c>
      <c r="P223" s="163">
        <v>0</v>
      </c>
      <c r="Q223" s="163">
        <f>P223*H223</f>
        <v>0</v>
      </c>
      <c r="R223" s="163">
        <v>0</v>
      </c>
      <c r="S223" s="164">
        <f>R223*H223</f>
        <v>0</v>
      </c>
      <c r="AQ223" s="20" t="s">
        <v>122</v>
      </c>
      <c r="AS223" s="20" t="s">
        <v>121</v>
      </c>
      <c r="AT223" s="20" t="s">
        <v>78</v>
      </c>
      <c r="AX223" s="20" t="s">
        <v>117</v>
      </c>
      <c r="BD223" s="165">
        <f>IF(M223="základní",J223,0)</f>
        <v>0</v>
      </c>
      <c r="BE223" s="165">
        <f>IF(M223="snížená",J223,0)</f>
        <v>0</v>
      </c>
      <c r="BF223" s="165">
        <f>IF(M223="zákl. přenesená",J223,0)</f>
        <v>0</v>
      </c>
      <c r="BG223" s="165">
        <f>IF(M223="sníž. přenesená",J223,0)</f>
        <v>0</v>
      </c>
      <c r="BH223" s="165">
        <f>IF(M223="nulová",J223,0)</f>
        <v>0</v>
      </c>
      <c r="BI223" s="20" t="s">
        <v>76</v>
      </c>
      <c r="BJ223" s="165">
        <f>ROUND(I223*H223,2)</f>
        <v>0</v>
      </c>
      <c r="BK223" s="20" t="s">
        <v>120</v>
      </c>
      <c r="BL223" s="20" t="s">
        <v>208</v>
      </c>
    </row>
    <row r="224" spans="2:64" s="1" customFormat="1">
      <c r="B224" s="37"/>
      <c r="C224" s="233"/>
      <c r="D224" s="233"/>
      <c r="E224" s="233"/>
      <c r="F224" s="237" t="s">
        <v>504</v>
      </c>
      <c r="G224" s="233"/>
      <c r="H224" s="233"/>
      <c r="I224" s="245"/>
      <c r="J224" s="245"/>
      <c r="K224" s="37"/>
      <c r="L224" s="177"/>
      <c r="M224" s="38"/>
      <c r="N224" s="38"/>
      <c r="O224" s="38"/>
      <c r="P224" s="38"/>
      <c r="Q224" s="38"/>
      <c r="R224" s="38"/>
      <c r="S224" s="65"/>
      <c r="AS224" s="20" t="s">
        <v>131</v>
      </c>
      <c r="AT224" s="20" t="s">
        <v>78</v>
      </c>
    </row>
    <row r="225" spans="2:64" s="10" customFormat="1" ht="29.85" customHeight="1">
      <c r="B225" s="140"/>
      <c r="C225" s="154" t="s">
        <v>207</v>
      </c>
      <c r="D225" s="154" t="s">
        <v>118</v>
      </c>
      <c r="E225" s="155" t="s">
        <v>490</v>
      </c>
      <c r="F225" s="242" t="s">
        <v>1215</v>
      </c>
      <c r="G225" s="157" t="s">
        <v>119</v>
      </c>
      <c r="H225" s="158">
        <v>65</v>
      </c>
      <c r="I225" s="159"/>
      <c r="J225" s="160">
        <f t="shared" si="1"/>
        <v>0</v>
      </c>
      <c r="K225" s="140"/>
      <c r="L225" s="145"/>
      <c r="M225" s="146"/>
      <c r="N225" s="146"/>
      <c r="O225" s="147">
        <f>SUM(O226:O260)</f>
        <v>0</v>
      </c>
      <c r="P225" s="146"/>
      <c r="Q225" s="147">
        <f>SUM(Q226:Q260)</f>
        <v>0</v>
      </c>
      <c r="R225" s="146"/>
      <c r="S225" s="148">
        <f>SUM(S226:S260)</f>
        <v>0</v>
      </c>
      <c r="AQ225" s="141" t="s">
        <v>76</v>
      </c>
      <c r="AS225" s="149" t="s">
        <v>69</v>
      </c>
      <c r="AT225" s="149" t="s">
        <v>76</v>
      </c>
      <c r="AX225" s="141" t="s">
        <v>117</v>
      </c>
      <c r="BJ225" s="150">
        <f>SUM(BJ226:BJ260)</f>
        <v>0</v>
      </c>
    </row>
    <row r="226" spans="2:64" s="1" customFormat="1" ht="16.5" customHeight="1">
      <c r="B226" s="153"/>
      <c r="C226" s="238" t="s">
        <v>208</v>
      </c>
      <c r="D226" s="238" t="s">
        <v>121</v>
      </c>
      <c r="E226" s="232" t="s">
        <v>492</v>
      </c>
      <c r="F226" s="243" t="s">
        <v>493</v>
      </c>
      <c r="G226" s="239" t="s">
        <v>119</v>
      </c>
      <c r="H226" s="240">
        <v>65</v>
      </c>
      <c r="I226" s="171"/>
      <c r="J226" s="172">
        <f t="shared" si="1"/>
        <v>0</v>
      </c>
      <c r="K226" s="37"/>
      <c r="L226" s="161" t="s">
        <v>5</v>
      </c>
      <c r="M226" s="162" t="s">
        <v>41</v>
      </c>
      <c r="N226" s="38"/>
      <c r="O226" s="163">
        <f>N226*H226</f>
        <v>0</v>
      </c>
      <c r="P226" s="163">
        <v>0</v>
      </c>
      <c r="Q226" s="163">
        <f>P226*H226</f>
        <v>0</v>
      </c>
      <c r="R226" s="163">
        <v>0</v>
      </c>
      <c r="S226" s="164">
        <f>R226*H226</f>
        <v>0</v>
      </c>
      <c r="AQ226" s="20" t="s">
        <v>120</v>
      </c>
      <c r="AS226" s="20" t="s">
        <v>118</v>
      </c>
      <c r="AT226" s="20" t="s">
        <v>78</v>
      </c>
      <c r="AX226" s="20" t="s">
        <v>117</v>
      </c>
      <c r="BD226" s="165">
        <f>IF(M226="základní",J226,0)</f>
        <v>0</v>
      </c>
      <c r="BE226" s="165">
        <f>IF(M226="snížená",J226,0)</f>
        <v>0</v>
      </c>
      <c r="BF226" s="165">
        <f>IF(M226="zákl. přenesená",J226,0)</f>
        <v>0</v>
      </c>
      <c r="BG226" s="165">
        <f>IF(M226="sníž. přenesená",J226,0)</f>
        <v>0</v>
      </c>
      <c r="BH226" s="165">
        <f>IF(M226="nulová",J226,0)</f>
        <v>0</v>
      </c>
      <c r="BI226" s="20" t="s">
        <v>76</v>
      </c>
      <c r="BJ226" s="165">
        <f>ROUND(I226*H226,2)</f>
        <v>0</v>
      </c>
      <c r="BK226" s="20" t="s">
        <v>120</v>
      </c>
      <c r="BL226" s="20" t="s">
        <v>505</v>
      </c>
    </row>
    <row r="227" spans="2:64" s="1" customFormat="1" ht="51" customHeight="1">
      <c r="B227" s="153"/>
      <c r="C227" s="233"/>
      <c r="D227" s="233"/>
      <c r="E227" s="233"/>
      <c r="F227" s="237" t="s">
        <v>504</v>
      </c>
      <c r="G227" s="233"/>
      <c r="H227" s="233"/>
      <c r="I227" s="244"/>
      <c r="J227" s="244"/>
      <c r="K227" s="173"/>
      <c r="L227" s="174" t="s">
        <v>5</v>
      </c>
      <c r="M227" s="175" t="s">
        <v>41</v>
      </c>
      <c r="N227" s="38"/>
      <c r="O227" s="163">
        <f>N227*H227</f>
        <v>0</v>
      </c>
      <c r="P227" s="163">
        <v>0</v>
      </c>
      <c r="Q227" s="163">
        <f>P227*H227</f>
        <v>0</v>
      </c>
      <c r="R227" s="163">
        <v>0</v>
      </c>
      <c r="S227" s="164">
        <f>R227*H227</f>
        <v>0</v>
      </c>
      <c r="AQ227" s="20" t="s">
        <v>122</v>
      </c>
      <c r="AS227" s="20" t="s">
        <v>121</v>
      </c>
      <c r="AT227" s="20" t="s">
        <v>78</v>
      </c>
      <c r="AX227" s="20" t="s">
        <v>117</v>
      </c>
      <c r="BD227" s="165">
        <f>IF(M227="základní",J227,0)</f>
        <v>0</v>
      </c>
      <c r="BE227" s="165">
        <f>IF(M227="snížená",J227,0)</f>
        <v>0</v>
      </c>
      <c r="BF227" s="165">
        <f>IF(M227="zákl. přenesená",J227,0)</f>
        <v>0</v>
      </c>
      <c r="BG227" s="165">
        <f>IF(M227="sníž. přenesená",J227,0)</f>
        <v>0</v>
      </c>
      <c r="BH227" s="165">
        <f>IF(M227="nulová",J227,0)</f>
        <v>0</v>
      </c>
      <c r="BI227" s="20" t="s">
        <v>76</v>
      </c>
      <c r="BJ227" s="165">
        <f>ROUND(I227*H227,2)</f>
        <v>0</v>
      </c>
      <c r="BK227" s="20" t="s">
        <v>120</v>
      </c>
      <c r="BL227" s="20" t="s">
        <v>506</v>
      </c>
    </row>
    <row r="228" spans="2:64" s="1" customFormat="1">
      <c r="B228" s="37"/>
      <c r="C228" s="154" t="s">
        <v>209</v>
      </c>
      <c r="D228" s="154" t="s">
        <v>118</v>
      </c>
      <c r="E228" s="155" t="s">
        <v>518</v>
      </c>
      <c r="F228" s="242" t="s">
        <v>1218</v>
      </c>
      <c r="G228" s="157" t="s">
        <v>119</v>
      </c>
      <c r="H228" s="158">
        <v>6</v>
      </c>
      <c r="I228" s="171"/>
      <c r="J228" s="172">
        <f t="shared" si="1"/>
        <v>0</v>
      </c>
      <c r="K228" s="37"/>
      <c r="L228" s="177"/>
      <c r="M228" s="38"/>
      <c r="N228" s="38"/>
      <c r="O228" s="38"/>
      <c r="P228" s="38"/>
      <c r="Q228" s="38"/>
      <c r="R228" s="38"/>
      <c r="S228" s="65"/>
      <c r="AS228" s="20" t="s">
        <v>131</v>
      </c>
      <c r="AT228" s="20" t="s">
        <v>78</v>
      </c>
    </row>
    <row r="229" spans="2:64" s="1" customFormat="1" ht="25.5" customHeight="1">
      <c r="B229" s="153"/>
      <c r="C229" s="238" t="s">
        <v>210</v>
      </c>
      <c r="D229" s="238" t="s">
        <v>121</v>
      </c>
      <c r="E229" s="232" t="s">
        <v>520</v>
      </c>
      <c r="F229" s="243" t="s">
        <v>521</v>
      </c>
      <c r="G229" s="239" t="s">
        <v>119</v>
      </c>
      <c r="H229" s="240">
        <v>6</v>
      </c>
      <c r="I229" s="159"/>
      <c r="J229" s="160">
        <f t="shared" ref="J229:J291" si="2">ROUND(I229*H229,2)</f>
        <v>0</v>
      </c>
      <c r="K229" s="37"/>
      <c r="L229" s="161" t="s">
        <v>5</v>
      </c>
      <c r="M229" s="162" t="s">
        <v>41</v>
      </c>
      <c r="N229" s="38"/>
      <c r="O229" s="163">
        <f>N229*H229</f>
        <v>0</v>
      </c>
      <c r="P229" s="163">
        <v>0</v>
      </c>
      <c r="Q229" s="163">
        <f>P229*H229</f>
        <v>0</v>
      </c>
      <c r="R229" s="163">
        <v>0</v>
      </c>
      <c r="S229" s="164">
        <f>R229*H229</f>
        <v>0</v>
      </c>
      <c r="AQ229" s="20" t="s">
        <v>120</v>
      </c>
      <c r="AS229" s="20" t="s">
        <v>118</v>
      </c>
      <c r="AT229" s="20" t="s">
        <v>78</v>
      </c>
      <c r="AX229" s="20" t="s">
        <v>117</v>
      </c>
      <c r="BD229" s="165">
        <f>IF(M229="základní",J229,0)</f>
        <v>0</v>
      </c>
      <c r="BE229" s="165">
        <f>IF(M229="snížená",J229,0)</f>
        <v>0</v>
      </c>
      <c r="BF229" s="165">
        <f>IF(M229="zákl. přenesená",J229,0)</f>
        <v>0</v>
      </c>
      <c r="BG229" s="165">
        <f>IF(M229="sníž. přenesená",J229,0)</f>
        <v>0</v>
      </c>
      <c r="BH229" s="165">
        <f>IF(M229="nulová",J229,0)</f>
        <v>0</v>
      </c>
      <c r="BI229" s="20" t="s">
        <v>76</v>
      </c>
      <c r="BJ229" s="165">
        <f>ROUND(I229*H229,2)</f>
        <v>0</v>
      </c>
      <c r="BK229" s="20" t="s">
        <v>120</v>
      </c>
      <c r="BL229" s="20" t="s">
        <v>507</v>
      </c>
    </row>
    <row r="230" spans="2:64" s="1" customFormat="1" ht="25.5" customHeight="1">
      <c r="B230" s="153"/>
      <c r="C230" s="233"/>
      <c r="D230" s="233"/>
      <c r="E230" s="233"/>
      <c r="F230" s="237" t="s">
        <v>504</v>
      </c>
      <c r="G230" s="233"/>
      <c r="H230" s="233"/>
      <c r="I230" s="245"/>
      <c r="J230" s="245"/>
      <c r="K230" s="173"/>
      <c r="L230" s="174" t="s">
        <v>5</v>
      </c>
      <c r="M230" s="175" t="s">
        <v>41</v>
      </c>
      <c r="N230" s="38"/>
      <c r="O230" s="163">
        <f>N230*H230</f>
        <v>0</v>
      </c>
      <c r="P230" s="163">
        <v>0</v>
      </c>
      <c r="Q230" s="163">
        <f>P230*H230</f>
        <v>0</v>
      </c>
      <c r="R230" s="163">
        <v>0</v>
      </c>
      <c r="S230" s="164">
        <f>R230*H230</f>
        <v>0</v>
      </c>
      <c r="AQ230" s="20" t="s">
        <v>122</v>
      </c>
      <c r="AS230" s="20" t="s">
        <v>121</v>
      </c>
      <c r="AT230" s="20" t="s">
        <v>78</v>
      </c>
      <c r="AX230" s="20" t="s">
        <v>117</v>
      </c>
      <c r="BD230" s="165">
        <f>IF(M230="základní",J230,0)</f>
        <v>0</v>
      </c>
      <c r="BE230" s="165">
        <f>IF(M230="snížená",J230,0)</f>
        <v>0</v>
      </c>
      <c r="BF230" s="165">
        <f>IF(M230="zákl. přenesená",J230,0)</f>
        <v>0</v>
      </c>
      <c r="BG230" s="165">
        <f>IF(M230="sníž. přenesená",J230,0)</f>
        <v>0</v>
      </c>
      <c r="BH230" s="165">
        <f>IF(M230="nulová",J230,0)</f>
        <v>0</v>
      </c>
      <c r="BI230" s="20" t="s">
        <v>76</v>
      </c>
      <c r="BJ230" s="165">
        <f>ROUND(I230*H230,2)</f>
        <v>0</v>
      </c>
      <c r="BK230" s="20" t="s">
        <v>120</v>
      </c>
      <c r="BL230" s="20" t="s">
        <v>510</v>
      </c>
    </row>
    <row r="231" spans="2:64" s="1" customFormat="1">
      <c r="B231" s="37"/>
      <c r="C231" s="154" t="s">
        <v>211</v>
      </c>
      <c r="D231" s="154" t="s">
        <v>118</v>
      </c>
      <c r="E231" s="155" t="s">
        <v>494</v>
      </c>
      <c r="F231" s="242" t="s">
        <v>1216</v>
      </c>
      <c r="G231" s="157" t="s">
        <v>119</v>
      </c>
      <c r="H231" s="158">
        <v>12</v>
      </c>
      <c r="I231" s="159"/>
      <c r="J231" s="160">
        <f t="shared" si="2"/>
        <v>0</v>
      </c>
      <c r="K231" s="37"/>
      <c r="L231" s="177"/>
      <c r="M231" s="38"/>
      <c r="N231" s="38"/>
      <c r="O231" s="38"/>
      <c r="P231" s="38"/>
      <c r="Q231" s="38"/>
      <c r="R231" s="38"/>
      <c r="S231" s="65"/>
      <c r="AS231" s="20" t="s">
        <v>131</v>
      </c>
      <c r="AT231" s="20" t="s">
        <v>78</v>
      </c>
    </row>
    <row r="232" spans="2:64" s="1" customFormat="1" ht="16.5" customHeight="1">
      <c r="B232" s="153"/>
      <c r="C232" s="238" t="s">
        <v>212</v>
      </c>
      <c r="D232" s="238" t="s">
        <v>121</v>
      </c>
      <c r="E232" s="232" t="s">
        <v>496</v>
      </c>
      <c r="F232" s="243" t="s">
        <v>497</v>
      </c>
      <c r="G232" s="239" t="s">
        <v>119</v>
      </c>
      <c r="H232" s="240">
        <v>12</v>
      </c>
      <c r="I232" s="171"/>
      <c r="J232" s="172">
        <f t="shared" si="2"/>
        <v>0</v>
      </c>
      <c r="K232" s="37"/>
      <c r="L232" s="161" t="s">
        <v>5</v>
      </c>
      <c r="M232" s="162" t="s">
        <v>41</v>
      </c>
      <c r="N232" s="38"/>
      <c r="O232" s="163">
        <f>N232*H232</f>
        <v>0</v>
      </c>
      <c r="P232" s="163">
        <v>0</v>
      </c>
      <c r="Q232" s="163">
        <f>P232*H232</f>
        <v>0</v>
      </c>
      <c r="R232" s="163">
        <v>0</v>
      </c>
      <c r="S232" s="164">
        <f>R232*H232</f>
        <v>0</v>
      </c>
      <c r="AQ232" s="20" t="s">
        <v>120</v>
      </c>
      <c r="AS232" s="20" t="s">
        <v>118</v>
      </c>
      <c r="AT232" s="20" t="s">
        <v>78</v>
      </c>
      <c r="AX232" s="20" t="s">
        <v>117</v>
      </c>
      <c r="BD232" s="165">
        <f>IF(M232="základní",J232,0)</f>
        <v>0</v>
      </c>
      <c r="BE232" s="165">
        <f>IF(M232="snížená",J232,0)</f>
        <v>0</v>
      </c>
      <c r="BF232" s="165">
        <f>IF(M232="zákl. přenesená",J232,0)</f>
        <v>0</v>
      </c>
      <c r="BG232" s="165">
        <f>IF(M232="sníž. přenesená",J232,0)</f>
        <v>0</v>
      </c>
      <c r="BH232" s="165">
        <f>IF(M232="nulová",J232,0)</f>
        <v>0</v>
      </c>
      <c r="BI232" s="20" t="s">
        <v>76</v>
      </c>
      <c r="BJ232" s="165">
        <f>ROUND(I232*H232,2)</f>
        <v>0</v>
      </c>
      <c r="BK232" s="20" t="s">
        <v>120</v>
      </c>
      <c r="BL232" s="20" t="s">
        <v>511</v>
      </c>
    </row>
    <row r="233" spans="2:64" s="1" customFormat="1" ht="25.5" customHeight="1">
      <c r="B233" s="153"/>
      <c r="C233" s="233"/>
      <c r="D233" s="233"/>
      <c r="E233" s="233"/>
      <c r="F233" s="237" t="s">
        <v>504</v>
      </c>
      <c r="G233" s="233"/>
      <c r="H233" s="233"/>
      <c r="I233" s="244"/>
      <c r="J233" s="244"/>
      <c r="K233" s="173"/>
      <c r="L233" s="174" t="s">
        <v>5</v>
      </c>
      <c r="M233" s="175" t="s">
        <v>41</v>
      </c>
      <c r="N233" s="38"/>
      <c r="O233" s="163">
        <f>N233*H233</f>
        <v>0</v>
      </c>
      <c r="P233" s="163">
        <v>0</v>
      </c>
      <c r="Q233" s="163">
        <f>P233*H233</f>
        <v>0</v>
      </c>
      <c r="R233" s="163">
        <v>0</v>
      </c>
      <c r="S233" s="164">
        <f>R233*H233</f>
        <v>0</v>
      </c>
      <c r="AQ233" s="20" t="s">
        <v>122</v>
      </c>
      <c r="AS233" s="20" t="s">
        <v>121</v>
      </c>
      <c r="AT233" s="20" t="s">
        <v>78</v>
      </c>
      <c r="AX233" s="20" t="s">
        <v>117</v>
      </c>
      <c r="BD233" s="165">
        <f>IF(M233="základní",J233,0)</f>
        <v>0</v>
      </c>
      <c r="BE233" s="165">
        <f>IF(M233="snížená",J233,0)</f>
        <v>0</v>
      </c>
      <c r="BF233" s="165">
        <f>IF(M233="zákl. přenesená",J233,0)</f>
        <v>0</v>
      </c>
      <c r="BG233" s="165">
        <f>IF(M233="sníž. přenesená",J233,0)</f>
        <v>0</v>
      </c>
      <c r="BH233" s="165">
        <f>IF(M233="nulová",J233,0)</f>
        <v>0</v>
      </c>
      <c r="BI233" s="20" t="s">
        <v>76</v>
      </c>
      <c r="BJ233" s="165">
        <f>ROUND(I233*H233,2)</f>
        <v>0</v>
      </c>
      <c r="BK233" s="20" t="s">
        <v>120</v>
      </c>
      <c r="BL233" s="20" t="s">
        <v>210</v>
      </c>
    </row>
    <row r="234" spans="2:64" s="1" customFormat="1">
      <c r="B234" s="37"/>
      <c r="C234" s="154" t="s">
        <v>213</v>
      </c>
      <c r="D234" s="154" t="s">
        <v>118</v>
      </c>
      <c r="E234" s="155" t="s">
        <v>523</v>
      </c>
      <c r="F234" s="242" t="s">
        <v>1219</v>
      </c>
      <c r="G234" s="157" t="s">
        <v>119</v>
      </c>
      <c r="H234" s="158">
        <v>6</v>
      </c>
      <c r="I234" s="171"/>
      <c r="J234" s="172">
        <f t="shared" si="2"/>
        <v>0</v>
      </c>
      <c r="K234" s="37"/>
      <c r="L234" s="177"/>
      <c r="M234" s="38"/>
      <c r="N234" s="38"/>
      <c r="O234" s="38"/>
      <c r="P234" s="38"/>
      <c r="Q234" s="38"/>
      <c r="R234" s="38"/>
      <c r="S234" s="65"/>
      <c r="AS234" s="20" t="s">
        <v>131</v>
      </c>
      <c r="AT234" s="20" t="s">
        <v>78</v>
      </c>
    </row>
    <row r="235" spans="2:64" s="1" customFormat="1" ht="16.5" customHeight="1">
      <c r="B235" s="153"/>
      <c r="C235" s="238" t="s">
        <v>214</v>
      </c>
      <c r="D235" s="238" t="s">
        <v>121</v>
      </c>
      <c r="E235" s="232" t="s">
        <v>525</v>
      </c>
      <c r="F235" s="243" t="s">
        <v>526</v>
      </c>
      <c r="G235" s="239" t="s">
        <v>119</v>
      </c>
      <c r="H235" s="240">
        <v>6</v>
      </c>
      <c r="I235" s="159"/>
      <c r="J235" s="160">
        <f t="shared" si="2"/>
        <v>0</v>
      </c>
      <c r="K235" s="37"/>
      <c r="L235" s="161" t="s">
        <v>5</v>
      </c>
      <c r="M235" s="162" t="s">
        <v>41</v>
      </c>
      <c r="N235" s="38"/>
      <c r="O235" s="163">
        <f>N235*H235</f>
        <v>0</v>
      </c>
      <c r="P235" s="163">
        <v>0</v>
      </c>
      <c r="Q235" s="163">
        <f>P235*H235</f>
        <v>0</v>
      </c>
      <c r="R235" s="163">
        <v>0</v>
      </c>
      <c r="S235" s="164">
        <f>R235*H235</f>
        <v>0</v>
      </c>
      <c r="AQ235" s="20" t="s">
        <v>120</v>
      </c>
      <c r="AS235" s="20" t="s">
        <v>118</v>
      </c>
      <c r="AT235" s="20" t="s">
        <v>78</v>
      </c>
      <c r="AX235" s="20" t="s">
        <v>117</v>
      </c>
      <c r="BD235" s="165">
        <f>IF(M235="základní",J235,0)</f>
        <v>0</v>
      </c>
      <c r="BE235" s="165">
        <f>IF(M235="snížená",J235,0)</f>
        <v>0</v>
      </c>
      <c r="BF235" s="165">
        <f>IF(M235="zákl. přenesená",J235,0)</f>
        <v>0</v>
      </c>
      <c r="BG235" s="165">
        <f>IF(M235="sníž. přenesená",J235,0)</f>
        <v>0</v>
      </c>
      <c r="BH235" s="165">
        <f>IF(M235="nulová",J235,0)</f>
        <v>0</v>
      </c>
      <c r="BI235" s="20" t="s">
        <v>76</v>
      </c>
      <c r="BJ235" s="165">
        <f>ROUND(I235*H235,2)</f>
        <v>0</v>
      </c>
      <c r="BK235" s="20" t="s">
        <v>120</v>
      </c>
      <c r="BL235" s="20" t="s">
        <v>514</v>
      </c>
    </row>
    <row r="236" spans="2:64" s="1" customFormat="1">
      <c r="B236" s="37"/>
      <c r="C236" s="233"/>
      <c r="D236" s="233"/>
      <c r="E236" s="233"/>
      <c r="F236" s="237" t="s">
        <v>504</v>
      </c>
      <c r="G236" s="233"/>
      <c r="H236" s="233"/>
      <c r="I236" s="245"/>
      <c r="J236" s="245"/>
      <c r="K236" s="37"/>
      <c r="L236" s="177"/>
      <c r="M236" s="38"/>
      <c r="N236" s="38"/>
      <c r="O236" s="38"/>
      <c r="P236" s="38"/>
      <c r="Q236" s="38"/>
      <c r="R236" s="38"/>
      <c r="S236" s="65"/>
      <c r="AS236" s="20" t="s">
        <v>143</v>
      </c>
      <c r="AT236" s="20" t="s">
        <v>78</v>
      </c>
    </row>
    <row r="237" spans="2:64" s="1" customFormat="1" ht="16.5" customHeight="1">
      <c r="B237" s="153"/>
      <c r="C237" s="154" t="s">
        <v>215</v>
      </c>
      <c r="D237" s="154" t="s">
        <v>118</v>
      </c>
      <c r="E237" s="155" t="s">
        <v>498</v>
      </c>
      <c r="F237" s="242" t="s">
        <v>1217</v>
      </c>
      <c r="G237" s="157" t="s">
        <v>119</v>
      </c>
      <c r="H237" s="158">
        <v>35</v>
      </c>
      <c r="I237" s="159"/>
      <c r="J237" s="160">
        <f t="shared" si="2"/>
        <v>0</v>
      </c>
      <c r="K237" s="173"/>
      <c r="L237" s="174" t="s">
        <v>5</v>
      </c>
      <c r="M237" s="175" t="s">
        <v>41</v>
      </c>
      <c r="N237" s="38"/>
      <c r="O237" s="163">
        <f>N237*H237</f>
        <v>0</v>
      </c>
      <c r="P237" s="163">
        <v>0</v>
      </c>
      <c r="Q237" s="163">
        <f>P237*H237</f>
        <v>0</v>
      </c>
      <c r="R237" s="163">
        <v>0</v>
      </c>
      <c r="S237" s="164">
        <f>R237*H237</f>
        <v>0</v>
      </c>
      <c r="AQ237" s="20" t="s">
        <v>122</v>
      </c>
      <c r="AS237" s="20" t="s">
        <v>121</v>
      </c>
      <c r="AT237" s="20" t="s">
        <v>78</v>
      </c>
      <c r="AX237" s="20" t="s">
        <v>117</v>
      </c>
      <c r="BD237" s="165">
        <f>IF(M237="základní",J237,0)</f>
        <v>0</v>
      </c>
      <c r="BE237" s="165">
        <f>IF(M237="snížená",J237,0)</f>
        <v>0</v>
      </c>
      <c r="BF237" s="165">
        <f>IF(M237="zákl. přenesená",J237,0)</f>
        <v>0</v>
      </c>
      <c r="BG237" s="165">
        <f>IF(M237="sníž. přenesená",J237,0)</f>
        <v>0</v>
      </c>
      <c r="BH237" s="165">
        <f>IF(M237="nulová",J237,0)</f>
        <v>0</v>
      </c>
      <c r="BI237" s="20" t="s">
        <v>76</v>
      </c>
      <c r="BJ237" s="165">
        <f>ROUND(I237*H237,2)</f>
        <v>0</v>
      </c>
      <c r="BK237" s="20" t="s">
        <v>120</v>
      </c>
      <c r="BL237" s="20" t="s">
        <v>218</v>
      </c>
    </row>
    <row r="238" spans="2:64" s="1" customFormat="1">
      <c r="B238" s="37"/>
      <c r="C238" s="238" t="s">
        <v>216</v>
      </c>
      <c r="D238" s="238" t="s">
        <v>121</v>
      </c>
      <c r="E238" s="232" t="s">
        <v>528</v>
      </c>
      <c r="F238" s="243" t="s">
        <v>529</v>
      </c>
      <c r="G238" s="239" t="s">
        <v>119</v>
      </c>
      <c r="H238" s="240">
        <v>35</v>
      </c>
      <c r="I238" s="171"/>
      <c r="J238" s="172">
        <f t="shared" si="2"/>
        <v>0</v>
      </c>
      <c r="K238" s="37"/>
      <c r="L238" s="177"/>
      <c r="M238" s="38"/>
      <c r="N238" s="38"/>
      <c r="O238" s="38"/>
      <c r="P238" s="38"/>
      <c r="Q238" s="38"/>
      <c r="R238" s="38"/>
      <c r="S238" s="65"/>
      <c r="AS238" s="20" t="s">
        <v>131</v>
      </c>
      <c r="AT238" s="20" t="s">
        <v>78</v>
      </c>
    </row>
    <row r="239" spans="2:64" s="1" customFormat="1" ht="16.5" customHeight="1">
      <c r="B239" s="153"/>
      <c r="C239" s="233"/>
      <c r="D239" s="233"/>
      <c r="E239" s="233"/>
      <c r="F239" s="237" t="s">
        <v>504</v>
      </c>
      <c r="G239" s="233"/>
      <c r="H239" s="233"/>
      <c r="I239" s="244"/>
      <c r="J239" s="244"/>
      <c r="K239" s="173"/>
      <c r="L239" s="174" t="s">
        <v>5</v>
      </c>
      <c r="M239" s="175" t="s">
        <v>41</v>
      </c>
      <c r="N239" s="38"/>
      <c r="O239" s="163">
        <f>N239*H239</f>
        <v>0</v>
      </c>
      <c r="P239" s="163">
        <v>0</v>
      </c>
      <c r="Q239" s="163">
        <f>P239*H239</f>
        <v>0</v>
      </c>
      <c r="R239" s="163">
        <v>0</v>
      </c>
      <c r="S239" s="164">
        <f>R239*H239</f>
        <v>0</v>
      </c>
      <c r="AQ239" s="20" t="s">
        <v>122</v>
      </c>
      <c r="AS239" s="20" t="s">
        <v>121</v>
      </c>
      <c r="AT239" s="20" t="s">
        <v>78</v>
      </c>
      <c r="AX239" s="20" t="s">
        <v>117</v>
      </c>
      <c r="BD239" s="165">
        <f>IF(M239="základní",J239,0)</f>
        <v>0</v>
      </c>
      <c r="BE239" s="165">
        <f>IF(M239="snížená",J239,0)</f>
        <v>0</v>
      </c>
      <c r="BF239" s="165">
        <f>IF(M239="zákl. přenesená",J239,0)</f>
        <v>0</v>
      </c>
      <c r="BG239" s="165">
        <f>IF(M239="sníž. přenesená",J239,0)</f>
        <v>0</v>
      </c>
      <c r="BH239" s="165">
        <f>IF(M239="nulová",J239,0)</f>
        <v>0</v>
      </c>
      <c r="BI239" s="20" t="s">
        <v>76</v>
      </c>
      <c r="BJ239" s="165">
        <f>ROUND(I239*H239,2)</f>
        <v>0</v>
      </c>
      <c r="BK239" s="20" t="s">
        <v>120</v>
      </c>
      <c r="BL239" s="20" t="s">
        <v>515</v>
      </c>
    </row>
    <row r="240" spans="2:64" s="1" customFormat="1" ht="15">
      <c r="B240" s="37"/>
      <c r="C240" s="241"/>
      <c r="D240" s="235" t="s">
        <v>356</v>
      </c>
      <c r="E240" s="235"/>
      <c r="F240" s="235"/>
      <c r="G240" s="235"/>
      <c r="H240" s="235"/>
      <c r="I240" s="245"/>
      <c r="J240" s="245">
        <f>SUM(J241:J330)</f>
        <v>0</v>
      </c>
      <c r="K240" s="37"/>
      <c r="L240" s="177"/>
      <c r="M240" s="38"/>
      <c r="N240" s="38"/>
      <c r="O240" s="38"/>
      <c r="P240" s="38"/>
      <c r="Q240" s="38"/>
      <c r="R240" s="38"/>
      <c r="S240" s="65"/>
      <c r="AS240" s="20" t="s">
        <v>131</v>
      </c>
      <c r="AT240" s="20" t="s">
        <v>78</v>
      </c>
    </row>
    <row r="241" spans="2:64" s="1" customFormat="1" ht="25.5" customHeight="1">
      <c r="B241" s="153"/>
      <c r="C241" s="154" t="s">
        <v>217</v>
      </c>
      <c r="D241" s="154" t="s">
        <v>118</v>
      </c>
      <c r="E241" s="155" t="s">
        <v>531</v>
      </c>
      <c r="F241" s="242" t="s">
        <v>532</v>
      </c>
      <c r="G241" s="157" t="s">
        <v>135</v>
      </c>
      <c r="H241" s="158">
        <v>1</v>
      </c>
      <c r="I241" s="159"/>
      <c r="J241" s="160">
        <f t="shared" si="2"/>
        <v>0</v>
      </c>
      <c r="K241" s="37"/>
      <c r="L241" s="161" t="s">
        <v>5</v>
      </c>
      <c r="M241" s="162" t="s">
        <v>41</v>
      </c>
      <c r="N241" s="38"/>
      <c r="O241" s="163">
        <f>N241*H241</f>
        <v>0</v>
      </c>
      <c r="P241" s="163">
        <v>0</v>
      </c>
      <c r="Q241" s="163">
        <f>P241*H241</f>
        <v>0</v>
      </c>
      <c r="R241" s="163">
        <v>0</v>
      </c>
      <c r="S241" s="164">
        <f>R241*H241</f>
        <v>0</v>
      </c>
      <c r="AQ241" s="20" t="s">
        <v>120</v>
      </c>
      <c r="AS241" s="20" t="s">
        <v>118</v>
      </c>
      <c r="AT241" s="20" t="s">
        <v>78</v>
      </c>
      <c r="AX241" s="20" t="s">
        <v>117</v>
      </c>
      <c r="BD241" s="165">
        <f>IF(M241="základní",J241,0)</f>
        <v>0</v>
      </c>
      <c r="BE241" s="165">
        <f>IF(M241="snížená",J241,0)</f>
        <v>0</v>
      </c>
      <c r="BF241" s="165">
        <f>IF(M241="zákl. přenesená",J241,0)</f>
        <v>0</v>
      </c>
      <c r="BG241" s="165">
        <f>IF(M241="sníž. přenesená",J241,0)</f>
        <v>0</v>
      </c>
      <c r="BH241" s="165">
        <f>IF(M241="nulová",J241,0)</f>
        <v>0</v>
      </c>
      <c r="BI241" s="20" t="s">
        <v>76</v>
      </c>
      <c r="BJ241" s="165">
        <f>ROUND(I241*H241,2)</f>
        <v>0</v>
      </c>
      <c r="BK241" s="20" t="s">
        <v>120</v>
      </c>
      <c r="BL241" s="20" t="s">
        <v>516</v>
      </c>
    </row>
    <row r="242" spans="2:64" s="1" customFormat="1" ht="16.5" customHeight="1">
      <c r="B242" s="153"/>
      <c r="C242" s="238" t="s">
        <v>218</v>
      </c>
      <c r="D242" s="238" t="s">
        <v>121</v>
      </c>
      <c r="E242" s="232" t="s">
        <v>534</v>
      </c>
      <c r="F242" s="243" t="s">
        <v>535</v>
      </c>
      <c r="G242" s="239" t="s">
        <v>135</v>
      </c>
      <c r="H242" s="240">
        <v>1</v>
      </c>
      <c r="I242" s="171"/>
      <c r="J242" s="172">
        <f t="shared" si="2"/>
        <v>0</v>
      </c>
      <c r="K242" s="173"/>
      <c r="L242" s="174" t="s">
        <v>5</v>
      </c>
      <c r="M242" s="175" t="s">
        <v>41</v>
      </c>
      <c r="N242" s="38"/>
      <c r="O242" s="163">
        <f>N242*H242</f>
        <v>0</v>
      </c>
      <c r="P242" s="163">
        <v>0</v>
      </c>
      <c r="Q242" s="163">
        <f>P242*H242</f>
        <v>0</v>
      </c>
      <c r="R242" s="163">
        <v>0</v>
      </c>
      <c r="S242" s="164">
        <f>R242*H242</f>
        <v>0</v>
      </c>
      <c r="AQ242" s="20" t="s">
        <v>122</v>
      </c>
      <c r="AS242" s="20" t="s">
        <v>121</v>
      </c>
      <c r="AT242" s="20" t="s">
        <v>78</v>
      </c>
      <c r="AX242" s="20" t="s">
        <v>117</v>
      </c>
      <c r="BD242" s="165">
        <f>IF(M242="základní",J242,0)</f>
        <v>0</v>
      </c>
      <c r="BE242" s="165">
        <f>IF(M242="snížená",J242,0)</f>
        <v>0</v>
      </c>
      <c r="BF242" s="165">
        <f>IF(M242="zákl. přenesená",J242,0)</f>
        <v>0</v>
      </c>
      <c r="BG242" s="165">
        <f>IF(M242="sníž. přenesená",J242,0)</f>
        <v>0</v>
      </c>
      <c r="BH242" s="165">
        <f>IF(M242="nulová",J242,0)</f>
        <v>0</v>
      </c>
      <c r="BI242" s="20" t="s">
        <v>76</v>
      </c>
      <c r="BJ242" s="165">
        <f>ROUND(I242*H242,2)</f>
        <v>0</v>
      </c>
      <c r="BK242" s="20" t="s">
        <v>120</v>
      </c>
      <c r="BL242" s="20" t="s">
        <v>222</v>
      </c>
    </row>
    <row r="243" spans="2:64" s="1" customFormat="1">
      <c r="B243" s="37"/>
      <c r="C243" s="233"/>
      <c r="D243" s="233"/>
      <c r="E243" s="233"/>
      <c r="F243" s="237" t="s">
        <v>530</v>
      </c>
      <c r="G243" s="233"/>
      <c r="H243" s="233"/>
      <c r="I243" s="244"/>
      <c r="J243" s="244"/>
      <c r="K243" s="37"/>
      <c r="L243" s="177"/>
      <c r="M243" s="38"/>
      <c r="N243" s="38"/>
      <c r="O243" s="38"/>
      <c r="P243" s="38"/>
      <c r="Q243" s="38"/>
      <c r="R243" s="38"/>
      <c r="S243" s="65"/>
      <c r="AS243" s="20" t="s">
        <v>131</v>
      </c>
      <c r="AT243" s="20" t="s">
        <v>78</v>
      </c>
    </row>
    <row r="244" spans="2:64" s="1" customFormat="1" ht="16.5" customHeight="1">
      <c r="B244" s="153"/>
      <c r="C244" s="154" t="s">
        <v>219</v>
      </c>
      <c r="D244" s="154" t="s">
        <v>118</v>
      </c>
      <c r="E244" s="155" t="s">
        <v>386</v>
      </c>
      <c r="F244" s="242" t="s">
        <v>1193</v>
      </c>
      <c r="G244" s="157" t="s">
        <v>135</v>
      </c>
      <c r="H244" s="158">
        <v>1</v>
      </c>
      <c r="I244" s="171"/>
      <c r="J244" s="172">
        <f t="shared" si="2"/>
        <v>0</v>
      </c>
      <c r="K244" s="173"/>
      <c r="L244" s="174" t="s">
        <v>5</v>
      </c>
      <c r="M244" s="175" t="s">
        <v>41</v>
      </c>
      <c r="N244" s="38"/>
      <c r="O244" s="163">
        <f>N244*H244</f>
        <v>0</v>
      </c>
      <c r="P244" s="163">
        <v>0</v>
      </c>
      <c r="Q244" s="163">
        <f>P244*H244</f>
        <v>0</v>
      </c>
      <c r="R244" s="163">
        <v>0</v>
      </c>
      <c r="S244" s="164">
        <f>R244*H244</f>
        <v>0</v>
      </c>
      <c r="AQ244" s="20" t="s">
        <v>122</v>
      </c>
      <c r="AS244" s="20" t="s">
        <v>121</v>
      </c>
      <c r="AT244" s="20" t="s">
        <v>78</v>
      </c>
      <c r="AX244" s="20" t="s">
        <v>117</v>
      </c>
      <c r="BD244" s="165">
        <f>IF(M244="základní",J244,0)</f>
        <v>0</v>
      </c>
      <c r="BE244" s="165">
        <f>IF(M244="snížená",J244,0)</f>
        <v>0</v>
      </c>
      <c r="BF244" s="165">
        <f>IF(M244="zákl. přenesená",J244,0)</f>
        <v>0</v>
      </c>
      <c r="BG244" s="165">
        <f>IF(M244="sníž. přenesená",J244,0)</f>
        <v>0</v>
      </c>
      <c r="BH244" s="165">
        <f>IF(M244="nulová",J244,0)</f>
        <v>0</v>
      </c>
      <c r="BI244" s="20" t="s">
        <v>76</v>
      </c>
      <c r="BJ244" s="165">
        <f>ROUND(I244*H244,2)</f>
        <v>0</v>
      </c>
      <c r="BK244" s="20" t="s">
        <v>120</v>
      </c>
      <c r="BL244" s="20" t="s">
        <v>225</v>
      </c>
    </row>
    <row r="245" spans="2:64" s="1" customFormat="1" ht="13.5" customHeight="1">
      <c r="B245" s="37"/>
      <c r="C245" s="238" t="s">
        <v>220</v>
      </c>
      <c r="D245" s="238" t="s">
        <v>121</v>
      </c>
      <c r="E245" s="232" t="s">
        <v>537</v>
      </c>
      <c r="F245" s="243" t="s">
        <v>538</v>
      </c>
      <c r="G245" s="239" t="s">
        <v>135</v>
      </c>
      <c r="H245" s="240">
        <v>1</v>
      </c>
      <c r="I245" s="159"/>
      <c r="J245" s="160">
        <f t="shared" si="2"/>
        <v>0</v>
      </c>
      <c r="K245" s="37"/>
      <c r="L245" s="177"/>
      <c r="M245" s="38"/>
      <c r="N245" s="38"/>
      <c r="O245" s="38"/>
      <c r="P245" s="38"/>
      <c r="Q245" s="38"/>
      <c r="R245" s="38"/>
      <c r="S245" s="65"/>
      <c r="AS245" s="20" t="s">
        <v>131</v>
      </c>
      <c r="AT245" s="20" t="s">
        <v>78</v>
      </c>
    </row>
    <row r="246" spans="2:64" s="1" customFormat="1" ht="25.5" customHeight="1">
      <c r="B246" s="153"/>
      <c r="C246" s="233"/>
      <c r="D246" s="233"/>
      <c r="E246" s="233"/>
      <c r="F246" s="237" t="s">
        <v>530</v>
      </c>
      <c r="G246" s="233"/>
      <c r="H246" s="233"/>
      <c r="I246" s="245"/>
      <c r="J246" s="245"/>
      <c r="K246" s="37"/>
      <c r="L246" s="161" t="s">
        <v>5</v>
      </c>
      <c r="M246" s="162" t="s">
        <v>41</v>
      </c>
      <c r="N246" s="38"/>
      <c r="O246" s="163">
        <f>N246*H246</f>
        <v>0</v>
      </c>
      <c r="P246" s="163">
        <v>0</v>
      </c>
      <c r="Q246" s="163">
        <f>P246*H246</f>
        <v>0</v>
      </c>
      <c r="R246" s="163">
        <v>0</v>
      </c>
      <c r="S246" s="164">
        <f>R246*H246</f>
        <v>0</v>
      </c>
      <c r="AQ246" s="20" t="s">
        <v>120</v>
      </c>
      <c r="AS246" s="20" t="s">
        <v>118</v>
      </c>
      <c r="AT246" s="20" t="s">
        <v>78</v>
      </c>
      <c r="AX246" s="20" t="s">
        <v>117</v>
      </c>
      <c r="BD246" s="165">
        <f>IF(M246="základní",J246,0)</f>
        <v>0</v>
      </c>
      <c r="BE246" s="165">
        <f>IF(M246="snížená",J246,0)</f>
        <v>0</v>
      </c>
      <c r="BF246" s="165">
        <f>IF(M246="zákl. přenesená",J246,0)</f>
        <v>0</v>
      </c>
      <c r="BG246" s="165">
        <f>IF(M246="sníž. přenesená",J246,0)</f>
        <v>0</v>
      </c>
      <c r="BH246" s="165">
        <f>IF(M246="nulová",J246,0)</f>
        <v>0</v>
      </c>
      <c r="BI246" s="20" t="s">
        <v>76</v>
      </c>
      <c r="BJ246" s="165">
        <f>ROUND(I246*H246,2)</f>
        <v>0</v>
      </c>
      <c r="BK246" s="20" t="s">
        <v>120</v>
      </c>
      <c r="BL246" s="20" t="s">
        <v>517</v>
      </c>
    </row>
    <row r="247" spans="2:64" s="1" customFormat="1" ht="16.5" customHeight="1">
      <c r="B247" s="153"/>
      <c r="C247" s="154" t="s">
        <v>221</v>
      </c>
      <c r="D247" s="154" t="s">
        <v>118</v>
      </c>
      <c r="E247" s="155" t="s">
        <v>539</v>
      </c>
      <c r="F247" s="242" t="s">
        <v>540</v>
      </c>
      <c r="G247" s="157" t="s">
        <v>135</v>
      </c>
      <c r="H247" s="158">
        <v>1</v>
      </c>
      <c r="I247" s="159"/>
      <c r="J247" s="160">
        <f t="shared" si="2"/>
        <v>0</v>
      </c>
      <c r="K247" s="173"/>
      <c r="L247" s="174" t="s">
        <v>5</v>
      </c>
      <c r="M247" s="175" t="s">
        <v>41</v>
      </c>
      <c r="N247" s="38"/>
      <c r="O247" s="163">
        <f>N247*H247</f>
        <v>0</v>
      </c>
      <c r="P247" s="163">
        <v>0</v>
      </c>
      <c r="Q247" s="163">
        <f>P247*H247</f>
        <v>0</v>
      </c>
      <c r="R247" s="163">
        <v>0</v>
      </c>
      <c r="S247" s="164">
        <f>R247*H247</f>
        <v>0</v>
      </c>
      <c r="AQ247" s="20" t="s">
        <v>122</v>
      </c>
      <c r="AS247" s="20" t="s">
        <v>121</v>
      </c>
      <c r="AT247" s="20" t="s">
        <v>78</v>
      </c>
      <c r="AX247" s="20" t="s">
        <v>117</v>
      </c>
      <c r="BD247" s="165">
        <f>IF(M247="základní",J247,0)</f>
        <v>0</v>
      </c>
      <c r="BE247" s="165">
        <f>IF(M247="snížená",J247,0)</f>
        <v>0</v>
      </c>
      <c r="BF247" s="165">
        <f>IF(M247="zákl. přenesená",J247,0)</f>
        <v>0</v>
      </c>
      <c r="BG247" s="165">
        <f>IF(M247="sníž. přenesená",J247,0)</f>
        <v>0</v>
      </c>
      <c r="BH247" s="165">
        <f>IF(M247="nulová",J247,0)</f>
        <v>0</v>
      </c>
      <c r="BI247" s="20" t="s">
        <v>76</v>
      </c>
      <c r="BJ247" s="165">
        <f>ROUND(I247*H247,2)</f>
        <v>0</v>
      </c>
      <c r="BK247" s="20" t="s">
        <v>120</v>
      </c>
      <c r="BL247" s="20" t="s">
        <v>227</v>
      </c>
    </row>
    <row r="248" spans="2:64" s="1" customFormat="1" ht="13.5" customHeight="1">
      <c r="B248" s="37"/>
      <c r="C248" s="238" t="s">
        <v>222</v>
      </c>
      <c r="D248" s="238" t="s">
        <v>121</v>
      </c>
      <c r="E248" s="232" t="s">
        <v>542</v>
      </c>
      <c r="F248" s="243" t="s">
        <v>543</v>
      </c>
      <c r="G248" s="239" t="s">
        <v>135</v>
      </c>
      <c r="H248" s="240">
        <v>1</v>
      </c>
      <c r="I248" s="171"/>
      <c r="J248" s="172">
        <f t="shared" si="2"/>
        <v>0</v>
      </c>
      <c r="K248" s="37"/>
      <c r="L248" s="177"/>
      <c r="M248" s="38"/>
      <c r="N248" s="38"/>
      <c r="O248" s="38"/>
      <c r="P248" s="38"/>
      <c r="Q248" s="38"/>
      <c r="R248" s="38"/>
      <c r="S248" s="65"/>
      <c r="AS248" s="20" t="s">
        <v>131</v>
      </c>
      <c r="AT248" s="20" t="s">
        <v>78</v>
      </c>
    </row>
    <row r="249" spans="2:64" s="1" customFormat="1" ht="25.5" customHeight="1">
      <c r="B249" s="153"/>
      <c r="C249" s="233"/>
      <c r="D249" s="233"/>
      <c r="E249" s="233"/>
      <c r="F249" s="237" t="s">
        <v>530</v>
      </c>
      <c r="G249" s="233"/>
      <c r="H249" s="233"/>
      <c r="I249" s="244"/>
      <c r="J249" s="244"/>
      <c r="K249" s="37"/>
      <c r="L249" s="161" t="s">
        <v>5</v>
      </c>
      <c r="M249" s="162" t="s">
        <v>41</v>
      </c>
      <c r="N249" s="38"/>
      <c r="O249" s="163">
        <f>N249*H249</f>
        <v>0</v>
      </c>
      <c r="P249" s="163">
        <v>0</v>
      </c>
      <c r="Q249" s="163">
        <f>P249*H249</f>
        <v>0</v>
      </c>
      <c r="R249" s="163">
        <v>0</v>
      </c>
      <c r="S249" s="164">
        <f>R249*H249</f>
        <v>0</v>
      </c>
      <c r="AQ249" s="20" t="s">
        <v>120</v>
      </c>
      <c r="AS249" s="20" t="s">
        <v>118</v>
      </c>
      <c r="AT249" s="20" t="s">
        <v>78</v>
      </c>
      <c r="AX249" s="20" t="s">
        <v>117</v>
      </c>
      <c r="BD249" s="165">
        <f>IF(M249="základní",J249,0)</f>
        <v>0</v>
      </c>
      <c r="BE249" s="165">
        <f>IF(M249="snížená",J249,0)</f>
        <v>0</v>
      </c>
      <c r="BF249" s="165">
        <f>IF(M249="zákl. přenesená",J249,0)</f>
        <v>0</v>
      </c>
      <c r="BG249" s="165">
        <f>IF(M249="sníž. přenesená",J249,0)</f>
        <v>0</v>
      </c>
      <c r="BH249" s="165">
        <f>IF(M249="nulová",J249,0)</f>
        <v>0</v>
      </c>
      <c r="BI249" s="20" t="s">
        <v>76</v>
      </c>
      <c r="BJ249" s="165">
        <f>ROUND(I249*H249,2)</f>
        <v>0</v>
      </c>
      <c r="BK249" s="20" t="s">
        <v>120</v>
      </c>
      <c r="BL249" s="20" t="s">
        <v>519</v>
      </c>
    </row>
    <row r="250" spans="2:64" s="1" customFormat="1" ht="16.5" customHeight="1">
      <c r="B250" s="153"/>
      <c r="C250" s="154" t="s">
        <v>224</v>
      </c>
      <c r="D250" s="154" t="s">
        <v>118</v>
      </c>
      <c r="E250" s="155" t="s">
        <v>382</v>
      </c>
      <c r="F250" s="242" t="s">
        <v>383</v>
      </c>
      <c r="G250" s="157" t="s">
        <v>135</v>
      </c>
      <c r="H250" s="158">
        <v>2</v>
      </c>
      <c r="I250" s="171"/>
      <c r="J250" s="172">
        <f t="shared" si="2"/>
        <v>0</v>
      </c>
      <c r="K250" s="173"/>
      <c r="L250" s="174" t="s">
        <v>5</v>
      </c>
      <c r="M250" s="175" t="s">
        <v>41</v>
      </c>
      <c r="N250" s="38"/>
      <c r="O250" s="163">
        <f>N250*H250</f>
        <v>0</v>
      </c>
      <c r="P250" s="163">
        <v>0</v>
      </c>
      <c r="Q250" s="163">
        <f>P250*H250</f>
        <v>0</v>
      </c>
      <c r="R250" s="163">
        <v>0</v>
      </c>
      <c r="S250" s="164">
        <f>R250*H250</f>
        <v>0</v>
      </c>
      <c r="AQ250" s="20" t="s">
        <v>122</v>
      </c>
      <c r="AS250" s="20" t="s">
        <v>121</v>
      </c>
      <c r="AT250" s="20" t="s">
        <v>78</v>
      </c>
      <c r="AX250" s="20" t="s">
        <v>117</v>
      </c>
      <c r="BD250" s="165">
        <f>IF(M250="základní",J250,0)</f>
        <v>0</v>
      </c>
      <c r="BE250" s="165">
        <f>IF(M250="snížená",J250,0)</f>
        <v>0</v>
      </c>
      <c r="BF250" s="165">
        <f>IF(M250="zákl. přenesená",J250,0)</f>
        <v>0</v>
      </c>
      <c r="BG250" s="165">
        <f>IF(M250="sníž. přenesená",J250,0)</f>
        <v>0</v>
      </c>
      <c r="BH250" s="165">
        <f>IF(M250="nulová",J250,0)</f>
        <v>0</v>
      </c>
      <c r="BI250" s="20" t="s">
        <v>76</v>
      </c>
      <c r="BJ250" s="165">
        <f>ROUND(I250*H250,2)</f>
        <v>0</v>
      </c>
      <c r="BK250" s="20" t="s">
        <v>120</v>
      </c>
      <c r="BL250" s="20" t="s">
        <v>229</v>
      </c>
    </row>
    <row r="251" spans="2:64" s="1" customFormat="1" ht="13.5" customHeight="1">
      <c r="B251" s="37"/>
      <c r="C251" s="238" t="s">
        <v>225</v>
      </c>
      <c r="D251" s="238" t="s">
        <v>121</v>
      </c>
      <c r="E251" s="232" t="s">
        <v>385</v>
      </c>
      <c r="F251" s="243" t="s">
        <v>1192</v>
      </c>
      <c r="G251" s="239" t="s">
        <v>135</v>
      </c>
      <c r="H251" s="240">
        <v>2</v>
      </c>
      <c r="I251" s="159"/>
      <c r="J251" s="160">
        <f t="shared" si="2"/>
        <v>0</v>
      </c>
      <c r="K251" s="37"/>
      <c r="L251" s="177"/>
      <c r="M251" s="38"/>
      <c r="N251" s="38"/>
      <c r="O251" s="38"/>
      <c r="P251" s="38"/>
      <c r="Q251" s="38"/>
      <c r="R251" s="38"/>
      <c r="S251" s="65"/>
      <c r="AS251" s="20" t="s">
        <v>131</v>
      </c>
      <c r="AT251" s="20" t="s">
        <v>78</v>
      </c>
    </row>
    <row r="252" spans="2:64" s="1" customFormat="1" ht="25.5" customHeight="1">
      <c r="B252" s="153"/>
      <c r="C252" s="233"/>
      <c r="D252" s="233"/>
      <c r="E252" s="233"/>
      <c r="F252" s="237" t="s">
        <v>530</v>
      </c>
      <c r="G252" s="233"/>
      <c r="H252" s="233"/>
      <c r="I252" s="245"/>
      <c r="J252" s="245"/>
      <c r="K252" s="37"/>
      <c r="L252" s="161" t="s">
        <v>5</v>
      </c>
      <c r="M252" s="162" t="s">
        <v>41</v>
      </c>
      <c r="N252" s="38"/>
      <c r="O252" s="163">
        <f>N252*H252</f>
        <v>0</v>
      </c>
      <c r="P252" s="163">
        <v>0</v>
      </c>
      <c r="Q252" s="163">
        <f>P252*H252</f>
        <v>0</v>
      </c>
      <c r="R252" s="163">
        <v>0</v>
      </c>
      <c r="S252" s="164">
        <f>R252*H252</f>
        <v>0</v>
      </c>
      <c r="AQ252" s="20" t="s">
        <v>120</v>
      </c>
      <c r="AS252" s="20" t="s">
        <v>118</v>
      </c>
      <c r="AT252" s="20" t="s">
        <v>78</v>
      </c>
      <c r="AX252" s="20" t="s">
        <v>117</v>
      </c>
      <c r="BD252" s="165">
        <f>IF(M252="základní",J252,0)</f>
        <v>0</v>
      </c>
      <c r="BE252" s="165">
        <f>IF(M252="snížená",J252,0)</f>
        <v>0</v>
      </c>
      <c r="BF252" s="165">
        <f>IF(M252="zákl. přenesená",J252,0)</f>
        <v>0</v>
      </c>
      <c r="BG252" s="165">
        <f>IF(M252="sníž. přenesená",J252,0)</f>
        <v>0</v>
      </c>
      <c r="BH252" s="165">
        <f>IF(M252="nulová",J252,0)</f>
        <v>0</v>
      </c>
      <c r="BI252" s="20" t="s">
        <v>76</v>
      </c>
      <c r="BJ252" s="165">
        <f>ROUND(I252*H252,2)</f>
        <v>0</v>
      </c>
      <c r="BK252" s="20" t="s">
        <v>120</v>
      </c>
      <c r="BL252" s="20" t="s">
        <v>522</v>
      </c>
    </row>
    <row r="253" spans="2:64" s="1" customFormat="1" ht="16.5" customHeight="1">
      <c r="B253" s="153"/>
      <c r="C253" s="154" t="s">
        <v>226</v>
      </c>
      <c r="D253" s="154" t="s">
        <v>118</v>
      </c>
      <c r="E253" s="155" t="s">
        <v>386</v>
      </c>
      <c r="F253" s="242" t="s">
        <v>1193</v>
      </c>
      <c r="G253" s="157" t="s">
        <v>135</v>
      </c>
      <c r="H253" s="158">
        <v>1</v>
      </c>
      <c r="I253" s="159"/>
      <c r="J253" s="160">
        <f t="shared" si="2"/>
        <v>0</v>
      </c>
      <c r="K253" s="173"/>
      <c r="L253" s="174" t="s">
        <v>5</v>
      </c>
      <c r="M253" s="175" t="s">
        <v>41</v>
      </c>
      <c r="N253" s="38"/>
      <c r="O253" s="163">
        <f>N253*H253</f>
        <v>0</v>
      </c>
      <c r="P253" s="163">
        <v>0</v>
      </c>
      <c r="Q253" s="163">
        <f>P253*H253</f>
        <v>0</v>
      </c>
      <c r="R253" s="163">
        <v>0</v>
      </c>
      <c r="S253" s="164">
        <f>R253*H253</f>
        <v>0</v>
      </c>
      <c r="AQ253" s="20" t="s">
        <v>122</v>
      </c>
      <c r="AS253" s="20" t="s">
        <v>121</v>
      </c>
      <c r="AT253" s="20" t="s">
        <v>78</v>
      </c>
      <c r="AX253" s="20" t="s">
        <v>117</v>
      </c>
      <c r="BD253" s="165">
        <f>IF(M253="základní",J253,0)</f>
        <v>0</v>
      </c>
      <c r="BE253" s="165">
        <f>IF(M253="snížená",J253,0)</f>
        <v>0</v>
      </c>
      <c r="BF253" s="165">
        <f>IF(M253="zákl. přenesená",J253,0)</f>
        <v>0</v>
      </c>
      <c r="BG253" s="165">
        <f>IF(M253="sníž. přenesená",J253,0)</f>
        <v>0</v>
      </c>
      <c r="BH253" s="165">
        <f>IF(M253="nulová",J253,0)</f>
        <v>0</v>
      </c>
      <c r="BI253" s="20" t="s">
        <v>76</v>
      </c>
      <c r="BJ253" s="165">
        <f>ROUND(I253*H253,2)</f>
        <v>0</v>
      </c>
      <c r="BK253" s="20" t="s">
        <v>120</v>
      </c>
      <c r="BL253" s="20" t="s">
        <v>231</v>
      </c>
    </row>
    <row r="254" spans="2:64" s="1" customFormat="1" ht="13.5" customHeight="1">
      <c r="B254" s="37"/>
      <c r="C254" s="238" t="s">
        <v>227</v>
      </c>
      <c r="D254" s="238" t="s">
        <v>121</v>
      </c>
      <c r="E254" s="232" t="s">
        <v>388</v>
      </c>
      <c r="F254" s="243" t="s">
        <v>389</v>
      </c>
      <c r="G254" s="239" t="s">
        <v>135</v>
      </c>
      <c r="H254" s="240">
        <v>1</v>
      </c>
      <c r="I254" s="171"/>
      <c r="J254" s="172">
        <f t="shared" si="2"/>
        <v>0</v>
      </c>
      <c r="K254" s="37"/>
      <c r="L254" s="177"/>
      <c r="M254" s="38"/>
      <c r="N254" s="38"/>
      <c r="O254" s="38"/>
      <c r="P254" s="38"/>
      <c r="Q254" s="38"/>
      <c r="R254" s="38"/>
      <c r="S254" s="65"/>
      <c r="AS254" s="20" t="s">
        <v>131</v>
      </c>
      <c r="AT254" s="20" t="s">
        <v>78</v>
      </c>
    </row>
    <row r="255" spans="2:64" s="1" customFormat="1" ht="25.5" customHeight="1">
      <c r="B255" s="153"/>
      <c r="C255" s="233"/>
      <c r="D255" s="233"/>
      <c r="E255" s="233"/>
      <c r="F255" s="237" t="s">
        <v>530</v>
      </c>
      <c r="G255" s="233"/>
      <c r="H255" s="233"/>
      <c r="I255" s="244"/>
      <c r="J255" s="244"/>
      <c r="K255" s="37"/>
      <c r="L255" s="161" t="s">
        <v>5</v>
      </c>
      <c r="M255" s="162" t="s">
        <v>41</v>
      </c>
      <c r="N255" s="38"/>
      <c r="O255" s="163">
        <f>N255*H255</f>
        <v>0</v>
      </c>
      <c r="P255" s="163">
        <v>0</v>
      </c>
      <c r="Q255" s="163">
        <f>P255*H255</f>
        <v>0</v>
      </c>
      <c r="R255" s="163">
        <v>0</v>
      </c>
      <c r="S255" s="164">
        <f>R255*H255</f>
        <v>0</v>
      </c>
      <c r="AQ255" s="20" t="s">
        <v>120</v>
      </c>
      <c r="AS255" s="20" t="s">
        <v>118</v>
      </c>
      <c r="AT255" s="20" t="s">
        <v>78</v>
      </c>
      <c r="AX255" s="20" t="s">
        <v>117</v>
      </c>
      <c r="BD255" s="165">
        <f>IF(M255="základní",J255,0)</f>
        <v>0</v>
      </c>
      <c r="BE255" s="165">
        <f>IF(M255="snížená",J255,0)</f>
        <v>0</v>
      </c>
      <c r="BF255" s="165">
        <f>IF(M255="zákl. přenesená",J255,0)</f>
        <v>0</v>
      </c>
      <c r="BG255" s="165">
        <f>IF(M255="sníž. přenesená",J255,0)</f>
        <v>0</v>
      </c>
      <c r="BH255" s="165">
        <f>IF(M255="nulová",J255,0)</f>
        <v>0</v>
      </c>
      <c r="BI255" s="20" t="s">
        <v>76</v>
      </c>
      <c r="BJ255" s="165">
        <f>ROUND(I255*H255,2)</f>
        <v>0</v>
      </c>
      <c r="BK255" s="20" t="s">
        <v>120</v>
      </c>
      <c r="BL255" s="20" t="s">
        <v>524</v>
      </c>
    </row>
    <row r="256" spans="2:64" s="1" customFormat="1" ht="16.5" customHeight="1">
      <c r="B256" s="153"/>
      <c r="C256" s="154" t="s">
        <v>228</v>
      </c>
      <c r="D256" s="154" t="s">
        <v>118</v>
      </c>
      <c r="E256" s="155" t="s">
        <v>372</v>
      </c>
      <c r="F256" s="242" t="s">
        <v>373</v>
      </c>
      <c r="G256" s="157" t="s">
        <v>135</v>
      </c>
      <c r="H256" s="158">
        <v>1</v>
      </c>
      <c r="I256" s="171"/>
      <c r="J256" s="172">
        <f t="shared" si="2"/>
        <v>0</v>
      </c>
      <c r="K256" s="173"/>
      <c r="L256" s="174" t="s">
        <v>5</v>
      </c>
      <c r="M256" s="175" t="s">
        <v>41</v>
      </c>
      <c r="N256" s="38"/>
      <c r="O256" s="163">
        <f>N256*H256</f>
        <v>0</v>
      </c>
      <c r="P256" s="163">
        <v>0</v>
      </c>
      <c r="Q256" s="163">
        <f>P256*H256</f>
        <v>0</v>
      </c>
      <c r="R256" s="163">
        <v>0</v>
      </c>
      <c r="S256" s="164">
        <f>R256*H256</f>
        <v>0</v>
      </c>
      <c r="AQ256" s="20" t="s">
        <v>122</v>
      </c>
      <c r="AS256" s="20" t="s">
        <v>121</v>
      </c>
      <c r="AT256" s="20" t="s">
        <v>78</v>
      </c>
      <c r="AX256" s="20" t="s">
        <v>117</v>
      </c>
      <c r="BD256" s="165">
        <f>IF(M256="základní",J256,0)</f>
        <v>0</v>
      </c>
      <c r="BE256" s="165">
        <f>IF(M256="snížená",J256,0)</f>
        <v>0</v>
      </c>
      <c r="BF256" s="165">
        <f>IF(M256="zákl. přenesená",J256,0)</f>
        <v>0</v>
      </c>
      <c r="BG256" s="165">
        <f>IF(M256="sníž. přenesená",J256,0)</f>
        <v>0</v>
      </c>
      <c r="BH256" s="165">
        <f>IF(M256="nulová",J256,0)</f>
        <v>0</v>
      </c>
      <c r="BI256" s="20" t="s">
        <v>76</v>
      </c>
      <c r="BJ256" s="165">
        <f>ROUND(I256*H256,2)</f>
        <v>0</v>
      </c>
      <c r="BK256" s="20" t="s">
        <v>120</v>
      </c>
      <c r="BL256" s="20" t="s">
        <v>233</v>
      </c>
    </row>
    <row r="257" spans="2:64" s="1" customFormat="1" ht="13.5" customHeight="1">
      <c r="B257" s="37"/>
      <c r="C257" s="238" t="s">
        <v>229</v>
      </c>
      <c r="D257" s="238" t="s">
        <v>121</v>
      </c>
      <c r="E257" s="232" t="s">
        <v>375</v>
      </c>
      <c r="F257" s="243" t="s">
        <v>376</v>
      </c>
      <c r="G257" s="239" t="s">
        <v>135</v>
      </c>
      <c r="H257" s="240">
        <v>1</v>
      </c>
      <c r="I257" s="159"/>
      <c r="J257" s="160">
        <f t="shared" si="2"/>
        <v>0</v>
      </c>
      <c r="K257" s="37"/>
      <c r="L257" s="177"/>
      <c r="M257" s="38"/>
      <c r="N257" s="38"/>
      <c r="O257" s="38"/>
      <c r="P257" s="38"/>
      <c r="Q257" s="38"/>
      <c r="R257" s="38"/>
      <c r="S257" s="65"/>
      <c r="AS257" s="20" t="s">
        <v>131</v>
      </c>
      <c r="AT257" s="20" t="s">
        <v>78</v>
      </c>
    </row>
    <row r="258" spans="2:64" s="1" customFormat="1" ht="25.5" customHeight="1">
      <c r="B258" s="153"/>
      <c r="C258" s="233"/>
      <c r="D258" s="233"/>
      <c r="E258" s="233"/>
      <c r="F258" s="237" t="s">
        <v>530</v>
      </c>
      <c r="G258" s="233"/>
      <c r="H258" s="233"/>
      <c r="I258" s="245"/>
      <c r="J258" s="245"/>
      <c r="K258" s="37"/>
      <c r="L258" s="161" t="s">
        <v>5</v>
      </c>
      <c r="M258" s="162" t="s">
        <v>41</v>
      </c>
      <c r="N258" s="38"/>
      <c r="O258" s="163">
        <f>N258*H258</f>
        <v>0</v>
      </c>
      <c r="P258" s="163">
        <v>0</v>
      </c>
      <c r="Q258" s="163">
        <f>P258*H258</f>
        <v>0</v>
      </c>
      <c r="R258" s="163">
        <v>0</v>
      </c>
      <c r="S258" s="164">
        <f>R258*H258</f>
        <v>0</v>
      </c>
      <c r="AQ258" s="20" t="s">
        <v>120</v>
      </c>
      <c r="AS258" s="20" t="s">
        <v>118</v>
      </c>
      <c r="AT258" s="20" t="s">
        <v>78</v>
      </c>
      <c r="AX258" s="20" t="s">
        <v>117</v>
      </c>
      <c r="BD258" s="165">
        <f>IF(M258="základní",J258,0)</f>
        <v>0</v>
      </c>
      <c r="BE258" s="165">
        <f>IF(M258="snížená",J258,0)</f>
        <v>0</v>
      </c>
      <c r="BF258" s="165">
        <f>IF(M258="zákl. přenesená",J258,0)</f>
        <v>0</v>
      </c>
      <c r="BG258" s="165">
        <f>IF(M258="sníž. přenesená",J258,0)</f>
        <v>0</v>
      </c>
      <c r="BH258" s="165">
        <f>IF(M258="nulová",J258,0)</f>
        <v>0</v>
      </c>
      <c r="BI258" s="20" t="s">
        <v>76</v>
      </c>
      <c r="BJ258" s="165">
        <f>ROUND(I258*H258,2)</f>
        <v>0</v>
      </c>
      <c r="BK258" s="20" t="s">
        <v>120</v>
      </c>
      <c r="BL258" s="20" t="s">
        <v>527</v>
      </c>
    </row>
    <row r="259" spans="2:64" s="1" customFormat="1" ht="16.5" customHeight="1">
      <c r="B259" s="153"/>
      <c r="C259" s="154" t="s">
        <v>230</v>
      </c>
      <c r="D259" s="154" t="s">
        <v>118</v>
      </c>
      <c r="E259" s="155" t="s">
        <v>386</v>
      </c>
      <c r="F259" s="242" t="s">
        <v>1193</v>
      </c>
      <c r="G259" s="157" t="s">
        <v>135</v>
      </c>
      <c r="H259" s="158">
        <v>1</v>
      </c>
      <c r="I259" s="159"/>
      <c r="J259" s="160">
        <f t="shared" si="2"/>
        <v>0</v>
      </c>
      <c r="K259" s="173"/>
      <c r="L259" s="174" t="s">
        <v>5</v>
      </c>
      <c r="M259" s="175" t="s">
        <v>41</v>
      </c>
      <c r="N259" s="38"/>
      <c r="O259" s="163">
        <f>N259*H259</f>
        <v>0</v>
      </c>
      <c r="P259" s="163">
        <v>0</v>
      </c>
      <c r="Q259" s="163">
        <f>P259*H259</f>
        <v>0</v>
      </c>
      <c r="R259" s="163">
        <v>0</v>
      </c>
      <c r="S259" s="164">
        <f>R259*H259</f>
        <v>0</v>
      </c>
      <c r="AQ259" s="20" t="s">
        <v>122</v>
      </c>
      <c r="AS259" s="20" t="s">
        <v>121</v>
      </c>
      <c r="AT259" s="20" t="s">
        <v>78</v>
      </c>
      <c r="AX259" s="20" t="s">
        <v>117</v>
      </c>
      <c r="BD259" s="165">
        <f>IF(M259="základní",J259,0)</f>
        <v>0</v>
      </c>
      <c r="BE259" s="165">
        <f>IF(M259="snížená",J259,0)</f>
        <v>0</v>
      </c>
      <c r="BF259" s="165">
        <f>IF(M259="zákl. přenesená",J259,0)</f>
        <v>0</v>
      </c>
      <c r="BG259" s="165">
        <f>IF(M259="sníž. přenesená",J259,0)</f>
        <v>0</v>
      </c>
      <c r="BH259" s="165">
        <f>IF(M259="nulová",J259,0)</f>
        <v>0</v>
      </c>
      <c r="BI259" s="20" t="s">
        <v>76</v>
      </c>
      <c r="BJ259" s="165">
        <f>ROUND(I259*H259,2)</f>
        <v>0</v>
      </c>
      <c r="BK259" s="20" t="s">
        <v>120</v>
      </c>
      <c r="BL259" s="20" t="s">
        <v>235</v>
      </c>
    </row>
    <row r="260" spans="2:64" s="1" customFormat="1" ht="13.5" customHeight="1">
      <c r="B260" s="37"/>
      <c r="C260" s="238" t="s">
        <v>231</v>
      </c>
      <c r="D260" s="238" t="s">
        <v>121</v>
      </c>
      <c r="E260" s="232" t="s">
        <v>548</v>
      </c>
      <c r="F260" s="243" t="s">
        <v>549</v>
      </c>
      <c r="G260" s="239" t="s">
        <v>135</v>
      </c>
      <c r="H260" s="240">
        <v>1</v>
      </c>
      <c r="I260" s="171"/>
      <c r="J260" s="172">
        <f t="shared" si="2"/>
        <v>0</v>
      </c>
      <c r="K260" s="37"/>
      <c r="L260" s="177"/>
      <c r="M260" s="38"/>
      <c r="N260" s="38"/>
      <c r="O260" s="38"/>
      <c r="P260" s="38"/>
      <c r="Q260" s="38"/>
      <c r="R260" s="38"/>
      <c r="S260" s="65"/>
      <c r="AS260" s="20" t="s">
        <v>131</v>
      </c>
      <c r="AT260" s="20" t="s">
        <v>78</v>
      </c>
    </row>
    <row r="261" spans="2:64" s="10" customFormat="1" ht="29.85" customHeight="1">
      <c r="B261" s="140"/>
      <c r="C261" s="233"/>
      <c r="D261" s="233"/>
      <c r="E261" s="233"/>
      <c r="F261" s="237" t="s">
        <v>530</v>
      </c>
      <c r="G261" s="233"/>
      <c r="H261" s="233"/>
      <c r="I261" s="244"/>
      <c r="J261" s="244"/>
      <c r="K261" s="140"/>
      <c r="L261" s="145"/>
      <c r="M261" s="146"/>
      <c r="N261" s="146"/>
      <c r="O261" s="147">
        <f>SUM(O262:O352)</f>
        <v>0</v>
      </c>
      <c r="P261" s="146"/>
      <c r="Q261" s="147">
        <f>SUM(Q262:Q352)</f>
        <v>0</v>
      </c>
      <c r="R261" s="146"/>
      <c r="S261" s="148">
        <f>SUM(S262:S352)</f>
        <v>0</v>
      </c>
      <c r="AQ261" s="141" t="s">
        <v>76</v>
      </c>
      <c r="AS261" s="149" t="s">
        <v>69</v>
      </c>
      <c r="AT261" s="149" t="s">
        <v>76</v>
      </c>
      <c r="AX261" s="141" t="s">
        <v>117</v>
      </c>
      <c r="BJ261" s="150">
        <f>SUM(BJ262:BJ352)</f>
        <v>0</v>
      </c>
    </row>
    <row r="262" spans="2:64" s="1" customFormat="1" ht="16.5" customHeight="1">
      <c r="B262" s="153"/>
      <c r="C262" s="154" t="s">
        <v>232</v>
      </c>
      <c r="D262" s="154" t="s">
        <v>118</v>
      </c>
      <c r="E262" s="155" t="s">
        <v>399</v>
      </c>
      <c r="F262" s="242" t="s">
        <v>1198</v>
      </c>
      <c r="G262" s="157" t="s">
        <v>135</v>
      </c>
      <c r="H262" s="158">
        <v>6</v>
      </c>
      <c r="I262" s="171"/>
      <c r="J262" s="172">
        <f t="shared" si="2"/>
        <v>0</v>
      </c>
      <c r="K262" s="37"/>
      <c r="L262" s="161" t="s">
        <v>5</v>
      </c>
      <c r="M262" s="162" t="s">
        <v>41</v>
      </c>
      <c r="N262" s="38"/>
      <c r="O262" s="163">
        <f>N262*H262</f>
        <v>0</v>
      </c>
      <c r="P262" s="163">
        <v>0</v>
      </c>
      <c r="Q262" s="163">
        <f>P262*H262</f>
        <v>0</v>
      </c>
      <c r="R262" s="163">
        <v>0</v>
      </c>
      <c r="S262" s="164">
        <f>R262*H262</f>
        <v>0</v>
      </c>
      <c r="AQ262" s="20" t="s">
        <v>120</v>
      </c>
      <c r="AS262" s="20" t="s">
        <v>118</v>
      </c>
      <c r="AT262" s="20" t="s">
        <v>78</v>
      </c>
      <c r="AX262" s="20" t="s">
        <v>117</v>
      </c>
      <c r="BD262" s="165">
        <f>IF(M262="základní",J262,0)</f>
        <v>0</v>
      </c>
      <c r="BE262" s="165">
        <f>IF(M262="snížená",J262,0)</f>
        <v>0</v>
      </c>
      <c r="BF262" s="165">
        <f>IF(M262="zákl. přenesená",J262,0)</f>
        <v>0</v>
      </c>
      <c r="BG262" s="165">
        <f>IF(M262="sníž. přenesená",J262,0)</f>
        <v>0</v>
      </c>
      <c r="BH262" s="165">
        <f>IF(M262="nulová",J262,0)</f>
        <v>0</v>
      </c>
      <c r="BI262" s="20" t="s">
        <v>76</v>
      </c>
      <c r="BJ262" s="165">
        <f>ROUND(I262*H262,2)</f>
        <v>0</v>
      </c>
      <c r="BK262" s="20" t="s">
        <v>120</v>
      </c>
      <c r="BL262" s="20" t="s">
        <v>533</v>
      </c>
    </row>
    <row r="263" spans="2:64" s="1" customFormat="1" ht="38.25" customHeight="1">
      <c r="B263" s="153"/>
      <c r="C263" s="238" t="s">
        <v>233</v>
      </c>
      <c r="D263" s="238" t="s">
        <v>121</v>
      </c>
      <c r="E263" s="232" t="s">
        <v>551</v>
      </c>
      <c r="F263" s="243" t="s">
        <v>1220</v>
      </c>
      <c r="G263" s="239" t="s">
        <v>135</v>
      </c>
      <c r="H263" s="240">
        <v>2</v>
      </c>
      <c r="I263" s="159"/>
      <c r="J263" s="160">
        <f t="shared" si="2"/>
        <v>0</v>
      </c>
      <c r="K263" s="173"/>
      <c r="L263" s="174" t="s">
        <v>5</v>
      </c>
      <c r="M263" s="175" t="s">
        <v>41</v>
      </c>
      <c r="N263" s="38"/>
      <c r="O263" s="163">
        <f>N263*H263</f>
        <v>0</v>
      </c>
      <c r="P263" s="163">
        <v>0</v>
      </c>
      <c r="Q263" s="163">
        <f>P263*H263</f>
        <v>0</v>
      </c>
      <c r="R263" s="163">
        <v>0</v>
      </c>
      <c r="S263" s="164">
        <f>R263*H263</f>
        <v>0</v>
      </c>
      <c r="AQ263" s="20" t="s">
        <v>122</v>
      </c>
      <c r="AS263" s="20" t="s">
        <v>121</v>
      </c>
      <c r="AT263" s="20" t="s">
        <v>78</v>
      </c>
      <c r="AX263" s="20" t="s">
        <v>117</v>
      </c>
      <c r="BD263" s="165">
        <f>IF(M263="základní",J263,0)</f>
        <v>0</v>
      </c>
      <c r="BE263" s="165">
        <f>IF(M263="snížená",J263,0)</f>
        <v>0</v>
      </c>
      <c r="BF263" s="165">
        <f>IF(M263="zákl. přenesená",J263,0)</f>
        <v>0</v>
      </c>
      <c r="BG263" s="165">
        <f>IF(M263="sníž. přenesená",J263,0)</f>
        <v>0</v>
      </c>
      <c r="BH263" s="165">
        <f>IF(M263="nulová",J263,0)</f>
        <v>0</v>
      </c>
      <c r="BI263" s="20" t="s">
        <v>76</v>
      </c>
      <c r="BJ263" s="165">
        <f>ROUND(I263*H263,2)</f>
        <v>0</v>
      </c>
      <c r="BK263" s="20" t="s">
        <v>120</v>
      </c>
      <c r="BL263" s="20" t="s">
        <v>237</v>
      </c>
    </row>
    <row r="264" spans="2:64" s="1" customFormat="1">
      <c r="B264" s="37"/>
      <c r="C264" s="233"/>
      <c r="D264" s="233"/>
      <c r="E264" s="233"/>
      <c r="F264" s="237" t="s">
        <v>530</v>
      </c>
      <c r="G264" s="233"/>
      <c r="H264" s="233"/>
      <c r="I264" s="245"/>
      <c r="J264" s="245"/>
      <c r="K264" s="37"/>
      <c r="L264" s="177"/>
      <c r="M264" s="38"/>
      <c r="N264" s="38"/>
      <c r="O264" s="38"/>
      <c r="P264" s="38"/>
      <c r="Q264" s="38"/>
      <c r="R264" s="38"/>
      <c r="S264" s="65"/>
      <c r="AS264" s="20" t="s">
        <v>131</v>
      </c>
      <c r="AT264" s="20" t="s">
        <v>78</v>
      </c>
    </row>
    <row r="265" spans="2:64" s="1" customFormat="1" ht="25.5" customHeight="1">
      <c r="B265" s="153"/>
      <c r="C265" s="238" t="s">
        <v>234</v>
      </c>
      <c r="D265" s="238" t="s">
        <v>121</v>
      </c>
      <c r="E265" s="232" t="s">
        <v>552</v>
      </c>
      <c r="F265" s="243" t="s">
        <v>1221</v>
      </c>
      <c r="G265" s="239" t="s">
        <v>135</v>
      </c>
      <c r="H265" s="240">
        <v>4</v>
      </c>
      <c r="I265" s="159"/>
      <c r="J265" s="160">
        <f t="shared" si="2"/>
        <v>0</v>
      </c>
      <c r="K265" s="37"/>
      <c r="L265" s="161" t="s">
        <v>5</v>
      </c>
      <c r="M265" s="162" t="s">
        <v>41</v>
      </c>
      <c r="N265" s="38"/>
      <c r="O265" s="163">
        <f>N265*H265</f>
        <v>0</v>
      </c>
      <c r="P265" s="163">
        <v>0</v>
      </c>
      <c r="Q265" s="163">
        <f>P265*H265</f>
        <v>0</v>
      </c>
      <c r="R265" s="163">
        <v>0</v>
      </c>
      <c r="S265" s="164">
        <f>R265*H265</f>
        <v>0</v>
      </c>
      <c r="AQ265" s="20" t="s">
        <v>120</v>
      </c>
      <c r="AS265" s="20" t="s">
        <v>118</v>
      </c>
      <c r="AT265" s="20" t="s">
        <v>78</v>
      </c>
      <c r="AX265" s="20" t="s">
        <v>117</v>
      </c>
      <c r="BD265" s="165">
        <f>IF(M265="základní",J265,0)</f>
        <v>0</v>
      </c>
      <c r="BE265" s="165">
        <f>IF(M265="snížená",J265,0)</f>
        <v>0</v>
      </c>
      <c r="BF265" s="165">
        <f>IF(M265="zákl. přenesená",J265,0)</f>
        <v>0</v>
      </c>
      <c r="BG265" s="165">
        <f>IF(M265="sníž. přenesená",J265,0)</f>
        <v>0</v>
      </c>
      <c r="BH265" s="165">
        <f>IF(M265="nulová",J265,0)</f>
        <v>0</v>
      </c>
      <c r="BI265" s="20" t="s">
        <v>76</v>
      </c>
      <c r="BJ265" s="165">
        <f>ROUND(I265*H265,2)</f>
        <v>0</v>
      </c>
      <c r="BK265" s="20" t="s">
        <v>120</v>
      </c>
      <c r="BL265" s="20" t="s">
        <v>536</v>
      </c>
    </row>
    <row r="266" spans="2:64" s="1" customFormat="1" ht="25.5" customHeight="1">
      <c r="B266" s="153"/>
      <c r="C266" s="233"/>
      <c r="D266" s="233"/>
      <c r="E266" s="233"/>
      <c r="F266" s="237" t="s">
        <v>530</v>
      </c>
      <c r="G266" s="233"/>
      <c r="H266" s="233"/>
      <c r="I266" s="245"/>
      <c r="J266" s="245"/>
      <c r="K266" s="173"/>
      <c r="L266" s="174" t="s">
        <v>5</v>
      </c>
      <c r="M266" s="175" t="s">
        <v>41</v>
      </c>
      <c r="N266" s="38"/>
      <c r="O266" s="163">
        <f>N266*H266</f>
        <v>0</v>
      </c>
      <c r="P266" s="163">
        <v>0</v>
      </c>
      <c r="Q266" s="163">
        <f>P266*H266</f>
        <v>0</v>
      </c>
      <c r="R266" s="163">
        <v>0</v>
      </c>
      <c r="S266" s="164">
        <f>R266*H266</f>
        <v>0</v>
      </c>
      <c r="AQ266" s="20" t="s">
        <v>122</v>
      </c>
      <c r="AS266" s="20" t="s">
        <v>121</v>
      </c>
      <c r="AT266" s="20" t="s">
        <v>78</v>
      </c>
      <c r="AX266" s="20" t="s">
        <v>117</v>
      </c>
      <c r="BD266" s="165">
        <f>IF(M266="základní",J266,0)</f>
        <v>0</v>
      </c>
      <c r="BE266" s="165">
        <f>IF(M266="snížená",J266,0)</f>
        <v>0</v>
      </c>
      <c r="BF266" s="165">
        <f>IF(M266="zákl. přenesená",J266,0)</f>
        <v>0</v>
      </c>
      <c r="BG266" s="165">
        <f>IF(M266="sníž. přenesená",J266,0)</f>
        <v>0</v>
      </c>
      <c r="BH266" s="165">
        <f>IF(M266="nulová",J266,0)</f>
        <v>0</v>
      </c>
      <c r="BI266" s="20" t="s">
        <v>76</v>
      </c>
      <c r="BJ266" s="165">
        <f>ROUND(I266*H266,2)</f>
        <v>0</v>
      </c>
      <c r="BK266" s="20" t="s">
        <v>120</v>
      </c>
      <c r="BL266" s="20" t="s">
        <v>239</v>
      </c>
    </row>
    <row r="267" spans="2:64" s="1" customFormat="1">
      <c r="B267" s="37"/>
      <c r="C267" s="154" t="s">
        <v>235</v>
      </c>
      <c r="D267" s="154" t="s">
        <v>118</v>
      </c>
      <c r="E267" s="155" t="s">
        <v>553</v>
      </c>
      <c r="F267" s="242" t="s">
        <v>1222</v>
      </c>
      <c r="G267" s="157" t="s">
        <v>135</v>
      </c>
      <c r="H267" s="158">
        <v>1</v>
      </c>
      <c r="I267" s="159"/>
      <c r="J267" s="160">
        <f t="shared" si="2"/>
        <v>0</v>
      </c>
      <c r="K267" s="37"/>
      <c r="L267" s="177"/>
      <c r="M267" s="38"/>
      <c r="N267" s="38"/>
      <c r="O267" s="38"/>
      <c r="P267" s="38"/>
      <c r="Q267" s="38"/>
      <c r="R267" s="38"/>
      <c r="S267" s="65"/>
      <c r="AS267" s="20" t="s">
        <v>131</v>
      </c>
      <c r="AT267" s="20" t="s">
        <v>78</v>
      </c>
    </row>
    <row r="268" spans="2:64" s="1" customFormat="1" ht="16.5" customHeight="1">
      <c r="B268" s="153"/>
      <c r="C268" s="238" t="s">
        <v>236</v>
      </c>
      <c r="D268" s="238" t="s">
        <v>121</v>
      </c>
      <c r="E268" s="232" t="s">
        <v>555</v>
      </c>
      <c r="F268" s="243" t="s">
        <v>556</v>
      </c>
      <c r="G268" s="239" t="s">
        <v>135</v>
      </c>
      <c r="H268" s="240">
        <v>4</v>
      </c>
      <c r="I268" s="171"/>
      <c r="J268" s="172">
        <f t="shared" si="2"/>
        <v>0</v>
      </c>
      <c r="K268" s="37"/>
      <c r="L268" s="161" t="s">
        <v>5</v>
      </c>
      <c r="M268" s="162" t="s">
        <v>41</v>
      </c>
      <c r="N268" s="38"/>
      <c r="O268" s="163">
        <f>N268*H268</f>
        <v>0</v>
      </c>
      <c r="P268" s="163">
        <v>0</v>
      </c>
      <c r="Q268" s="163">
        <f>P268*H268</f>
        <v>0</v>
      </c>
      <c r="R268" s="163">
        <v>0</v>
      </c>
      <c r="S268" s="164">
        <f>R268*H268</f>
        <v>0</v>
      </c>
      <c r="AQ268" s="20" t="s">
        <v>120</v>
      </c>
      <c r="AS268" s="20" t="s">
        <v>118</v>
      </c>
      <c r="AT268" s="20" t="s">
        <v>78</v>
      </c>
      <c r="AX268" s="20" t="s">
        <v>117</v>
      </c>
      <c r="BD268" s="165">
        <f>IF(M268="základní",J268,0)</f>
        <v>0</v>
      </c>
      <c r="BE268" s="165">
        <f>IF(M268="snížená",J268,0)</f>
        <v>0</v>
      </c>
      <c r="BF268" s="165">
        <f>IF(M268="zákl. přenesená",J268,0)</f>
        <v>0</v>
      </c>
      <c r="BG268" s="165">
        <f>IF(M268="sníž. přenesená",J268,0)</f>
        <v>0</v>
      </c>
      <c r="BH268" s="165">
        <f>IF(M268="nulová",J268,0)</f>
        <v>0</v>
      </c>
      <c r="BI268" s="20" t="s">
        <v>76</v>
      </c>
      <c r="BJ268" s="165">
        <f>ROUND(I268*H268,2)</f>
        <v>0</v>
      </c>
      <c r="BK268" s="20" t="s">
        <v>120</v>
      </c>
      <c r="BL268" s="20" t="s">
        <v>541</v>
      </c>
    </row>
    <row r="269" spans="2:64" s="1" customFormat="1" ht="25.5" customHeight="1">
      <c r="B269" s="153"/>
      <c r="C269" s="233"/>
      <c r="D269" s="233"/>
      <c r="E269" s="233"/>
      <c r="F269" s="237" t="s">
        <v>530</v>
      </c>
      <c r="G269" s="233"/>
      <c r="H269" s="233"/>
      <c r="I269" s="244"/>
      <c r="J269" s="244"/>
      <c r="K269" s="173"/>
      <c r="L269" s="174" t="s">
        <v>5</v>
      </c>
      <c r="M269" s="175" t="s">
        <v>41</v>
      </c>
      <c r="N269" s="38"/>
      <c r="O269" s="163">
        <f>N269*H269</f>
        <v>0</v>
      </c>
      <c r="P269" s="163">
        <v>0</v>
      </c>
      <c r="Q269" s="163">
        <f>P269*H269</f>
        <v>0</v>
      </c>
      <c r="R269" s="163">
        <v>0</v>
      </c>
      <c r="S269" s="164">
        <f>R269*H269</f>
        <v>0</v>
      </c>
      <c r="AQ269" s="20" t="s">
        <v>122</v>
      </c>
      <c r="AS269" s="20" t="s">
        <v>121</v>
      </c>
      <c r="AT269" s="20" t="s">
        <v>78</v>
      </c>
      <c r="AX269" s="20" t="s">
        <v>117</v>
      </c>
      <c r="BD269" s="165">
        <f>IF(M269="základní",J269,0)</f>
        <v>0</v>
      </c>
      <c r="BE269" s="165">
        <f>IF(M269="snížená",J269,0)</f>
        <v>0</v>
      </c>
      <c r="BF269" s="165">
        <f>IF(M269="zákl. přenesená",J269,0)</f>
        <v>0</v>
      </c>
      <c r="BG269" s="165">
        <f>IF(M269="sníž. přenesená",J269,0)</f>
        <v>0</v>
      </c>
      <c r="BH269" s="165">
        <f>IF(M269="nulová",J269,0)</f>
        <v>0</v>
      </c>
      <c r="BI269" s="20" t="s">
        <v>76</v>
      </c>
      <c r="BJ269" s="165">
        <f>ROUND(I269*H269,2)</f>
        <v>0</v>
      </c>
      <c r="BK269" s="20" t="s">
        <v>120</v>
      </c>
      <c r="BL269" s="20" t="s">
        <v>241</v>
      </c>
    </row>
    <row r="270" spans="2:64" s="1" customFormat="1">
      <c r="B270" s="37"/>
      <c r="C270" s="154" t="s">
        <v>237</v>
      </c>
      <c r="D270" s="154" t="s">
        <v>118</v>
      </c>
      <c r="E270" s="155" t="s">
        <v>557</v>
      </c>
      <c r="F270" s="242" t="s">
        <v>1223</v>
      </c>
      <c r="G270" s="157" t="s">
        <v>135</v>
      </c>
      <c r="H270" s="158">
        <v>4</v>
      </c>
      <c r="I270" s="171"/>
      <c r="J270" s="172">
        <f t="shared" si="2"/>
        <v>0</v>
      </c>
      <c r="K270" s="37"/>
      <c r="L270" s="177"/>
      <c r="M270" s="38"/>
      <c r="N270" s="38"/>
      <c r="O270" s="38"/>
      <c r="P270" s="38"/>
      <c r="Q270" s="38"/>
      <c r="R270" s="38"/>
      <c r="S270" s="65"/>
      <c r="AS270" s="20" t="s">
        <v>131</v>
      </c>
      <c r="AT270" s="20" t="s">
        <v>78</v>
      </c>
    </row>
    <row r="271" spans="2:64" s="1" customFormat="1" ht="16.5" customHeight="1">
      <c r="B271" s="153"/>
      <c r="C271" s="238" t="s">
        <v>238</v>
      </c>
      <c r="D271" s="238" t="s">
        <v>121</v>
      </c>
      <c r="E271" s="232" t="s">
        <v>559</v>
      </c>
      <c r="F271" s="243" t="s">
        <v>560</v>
      </c>
      <c r="G271" s="239" t="s">
        <v>135</v>
      </c>
      <c r="H271" s="240">
        <v>1</v>
      </c>
      <c r="I271" s="159"/>
      <c r="J271" s="160">
        <f t="shared" si="2"/>
        <v>0</v>
      </c>
      <c r="K271" s="37"/>
      <c r="L271" s="161" t="s">
        <v>5</v>
      </c>
      <c r="M271" s="162" t="s">
        <v>41</v>
      </c>
      <c r="N271" s="38"/>
      <c r="O271" s="163">
        <f>N271*H271</f>
        <v>0</v>
      </c>
      <c r="P271" s="163">
        <v>0</v>
      </c>
      <c r="Q271" s="163">
        <f>P271*H271</f>
        <v>0</v>
      </c>
      <c r="R271" s="163">
        <v>0</v>
      </c>
      <c r="S271" s="164">
        <f>R271*H271</f>
        <v>0</v>
      </c>
      <c r="AQ271" s="20" t="s">
        <v>120</v>
      </c>
      <c r="AS271" s="20" t="s">
        <v>118</v>
      </c>
      <c r="AT271" s="20" t="s">
        <v>78</v>
      </c>
      <c r="AX271" s="20" t="s">
        <v>117</v>
      </c>
      <c r="BD271" s="165">
        <f>IF(M271="základní",J271,0)</f>
        <v>0</v>
      </c>
      <c r="BE271" s="165">
        <f>IF(M271="snížená",J271,0)</f>
        <v>0</v>
      </c>
      <c r="BF271" s="165">
        <f>IF(M271="zákl. přenesená",J271,0)</f>
        <v>0</v>
      </c>
      <c r="BG271" s="165">
        <f>IF(M271="sníž. přenesená",J271,0)</f>
        <v>0</v>
      </c>
      <c r="BH271" s="165">
        <f>IF(M271="nulová",J271,0)</f>
        <v>0</v>
      </c>
      <c r="BI271" s="20" t="s">
        <v>76</v>
      </c>
      <c r="BJ271" s="165">
        <f>ROUND(I271*H271,2)</f>
        <v>0</v>
      </c>
      <c r="BK271" s="20" t="s">
        <v>120</v>
      </c>
      <c r="BL271" s="20" t="s">
        <v>544</v>
      </c>
    </row>
    <row r="272" spans="2:64" s="1" customFormat="1" ht="51" customHeight="1">
      <c r="B272" s="153"/>
      <c r="C272" s="233"/>
      <c r="D272" s="233"/>
      <c r="E272" s="233"/>
      <c r="F272" s="237" t="s">
        <v>530</v>
      </c>
      <c r="G272" s="233"/>
      <c r="H272" s="233"/>
      <c r="I272" s="245"/>
      <c r="J272" s="245"/>
      <c r="K272" s="173"/>
      <c r="L272" s="174" t="s">
        <v>5</v>
      </c>
      <c r="M272" s="175" t="s">
        <v>41</v>
      </c>
      <c r="N272" s="38"/>
      <c r="O272" s="163">
        <f>N272*H272</f>
        <v>0</v>
      </c>
      <c r="P272" s="163">
        <v>0</v>
      </c>
      <c r="Q272" s="163">
        <f>P272*H272</f>
        <v>0</v>
      </c>
      <c r="R272" s="163">
        <v>0</v>
      </c>
      <c r="S272" s="164">
        <f>R272*H272</f>
        <v>0</v>
      </c>
      <c r="AQ272" s="20" t="s">
        <v>122</v>
      </c>
      <c r="AS272" s="20" t="s">
        <v>121</v>
      </c>
      <c r="AT272" s="20" t="s">
        <v>78</v>
      </c>
      <c r="AX272" s="20" t="s">
        <v>117</v>
      </c>
      <c r="BD272" s="165">
        <f>IF(M272="základní",J272,0)</f>
        <v>0</v>
      </c>
      <c r="BE272" s="165">
        <f>IF(M272="snížená",J272,0)</f>
        <v>0</v>
      </c>
      <c r="BF272" s="165">
        <f>IF(M272="zákl. přenesená",J272,0)</f>
        <v>0</v>
      </c>
      <c r="BG272" s="165">
        <f>IF(M272="sníž. přenesená",J272,0)</f>
        <v>0</v>
      </c>
      <c r="BH272" s="165">
        <f>IF(M272="nulová",J272,0)</f>
        <v>0</v>
      </c>
      <c r="BI272" s="20" t="s">
        <v>76</v>
      </c>
      <c r="BJ272" s="165">
        <f>ROUND(I272*H272,2)</f>
        <v>0</v>
      </c>
      <c r="BK272" s="20" t="s">
        <v>120</v>
      </c>
      <c r="BL272" s="20" t="s">
        <v>243</v>
      </c>
    </row>
    <row r="273" spans="2:64" s="1" customFormat="1">
      <c r="B273" s="37"/>
      <c r="C273" s="154" t="s">
        <v>239</v>
      </c>
      <c r="D273" s="154" t="s">
        <v>118</v>
      </c>
      <c r="E273" s="155" t="s">
        <v>561</v>
      </c>
      <c r="F273" s="242" t="s">
        <v>562</v>
      </c>
      <c r="G273" s="157" t="s">
        <v>135</v>
      </c>
      <c r="H273" s="158">
        <v>8</v>
      </c>
      <c r="I273" s="159"/>
      <c r="J273" s="160">
        <f t="shared" si="2"/>
        <v>0</v>
      </c>
      <c r="K273" s="37"/>
      <c r="L273" s="177"/>
      <c r="M273" s="38"/>
      <c r="N273" s="38"/>
      <c r="O273" s="38"/>
      <c r="P273" s="38"/>
      <c r="Q273" s="38"/>
      <c r="R273" s="38"/>
      <c r="S273" s="65"/>
      <c r="AS273" s="20" t="s">
        <v>131</v>
      </c>
      <c r="AT273" s="20" t="s">
        <v>78</v>
      </c>
    </row>
    <row r="274" spans="2:64" s="1" customFormat="1" ht="25.5" customHeight="1">
      <c r="B274" s="153"/>
      <c r="C274" s="238" t="s">
        <v>240</v>
      </c>
      <c r="D274" s="238" t="s">
        <v>121</v>
      </c>
      <c r="E274" s="232" t="s">
        <v>564</v>
      </c>
      <c r="F274" s="243" t="s">
        <v>565</v>
      </c>
      <c r="G274" s="239" t="s">
        <v>135</v>
      </c>
      <c r="H274" s="240">
        <v>8</v>
      </c>
      <c r="I274" s="171"/>
      <c r="J274" s="172">
        <f t="shared" si="2"/>
        <v>0</v>
      </c>
      <c r="K274" s="37"/>
      <c r="L274" s="161" t="s">
        <v>5</v>
      </c>
      <c r="M274" s="162" t="s">
        <v>41</v>
      </c>
      <c r="N274" s="38"/>
      <c r="O274" s="163">
        <f>N274*H274</f>
        <v>0</v>
      </c>
      <c r="P274" s="163">
        <v>0</v>
      </c>
      <c r="Q274" s="163">
        <f>P274*H274</f>
        <v>0</v>
      </c>
      <c r="R274" s="163">
        <v>0</v>
      </c>
      <c r="S274" s="164">
        <f>R274*H274</f>
        <v>0</v>
      </c>
      <c r="AQ274" s="20" t="s">
        <v>120</v>
      </c>
      <c r="AS274" s="20" t="s">
        <v>118</v>
      </c>
      <c r="AT274" s="20" t="s">
        <v>78</v>
      </c>
      <c r="AX274" s="20" t="s">
        <v>117</v>
      </c>
      <c r="BD274" s="165">
        <f>IF(M274="základní",J274,0)</f>
        <v>0</v>
      </c>
      <c r="BE274" s="165">
        <f>IF(M274="snížená",J274,0)</f>
        <v>0</v>
      </c>
      <c r="BF274" s="165">
        <f>IF(M274="zákl. přenesená",J274,0)</f>
        <v>0</v>
      </c>
      <c r="BG274" s="165">
        <f>IF(M274="sníž. přenesená",J274,0)</f>
        <v>0</v>
      </c>
      <c r="BH274" s="165">
        <f>IF(M274="nulová",J274,0)</f>
        <v>0</v>
      </c>
      <c r="BI274" s="20" t="s">
        <v>76</v>
      </c>
      <c r="BJ274" s="165">
        <f>ROUND(I274*H274,2)</f>
        <v>0</v>
      </c>
      <c r="BK274" s="20" t="s">
        <v>120</v>
      </c>
      <c r="BL274" s="20" t="s">
        <v>545</v>
      </c>
    </row>
    <row r="275" spans="2:64" s="1" customFormat="1" ht="25.5" customHeight="1">
      <c r="B275" s="153"/>
      <c r="C275" s="233"/>
      <c r="D275" s="233"/>
      <c r="E275" s="233"/>
      <c r="F275" s="237" t="s">
        <v>530</v>
      </c>
      <c r="G275" s="233"/>
      <c r="H275" s="233"/>
      <c r="I275" s="244"/>
      <c r="J275" s="244"/>
      <c r="K275" s="173"/>
      <c r="L275" s="174" t="s">
        <v>5</v>
      </c>
      <c r="M275" s="175" t="s">
        <v>41</v>
      </c>
      <c r="N275" s="38"/>
      <c r="O275" s="163">
        <f>N275*H275</f>
        <v>0</v>
      </c>
      <c r="P275" s="163">
        <v>0</v>
      </c>
      <c r="Q275" s="163">
        <f>P275*H275</f>
        <v>0</v>
      </c>
      <c r="R275" s="163">
        <v>0</v>
      </c>
      <c r="S275" s="164">
        <f>R275*H275</f>
        <v>0</v>
      </c>
      <c r="AQ275" s="20" t="s">
        <v>122</v>
      </c>
      <c r="AS275" s="20" t="s">
        <v>121</v>
      </c>
      <c r="AT275" s="20" t="s">
        <v>78</v>
      </c>
      <c r="AX275" s="20" t="s">
        <v>117</v>
      </c>
      <c r="BD275" s="165">
        <f>IF(M275="základní",J275,0)</f>
        <v>0</v>
      </c>
      <c r="BE275" s="165">
        <f>IF(M275="snížená",J275,0)</f>
        <v>0</v>
      </c>
      <c r="BF275" s="165">
        <f>IF(M275="zákl. přenesená",J275,0)</f>
        <v>0</v>
      </c>
      <c r="BG275" s="165">
        <f>IF(M275="sníž. přenesená",J275,0)</f>
        <v>0</v>
      </c>
      <c r="BH275" s="165">
        <f>IF(M275="nulová",J275,0)</f>
        <v>0</v>
      </c>
      <c r="BI275" s="20" t="s">
        <v>76</v>
      </c>
      <c r="BJ275" s="165">
        <f>ROUND(I275*H275,2)</f>
        <v>0</v>
      </c>
      <c r="BK275" s="20" t="s">
        <v>120</v>
      </c>
      <c r="BL275" s="20" t="s">
        <v>245</v>
      </c>
    </row>
    <row r="276" spans="2:64" s="1" customFormat="1">
      <c r="B276" s="37"/>
      <c r="C276" s="154" t="s">
        <v>241</v>
      </c>
      <c r="D276" s="154" t="s">
        <v>118</v>
      </c>
      <c r="E276" s="155" t="s">
        <v>566</v>
      </c>
      <c r="F276" s="242" t="s">
        <v>567</v>
      </c>
      <c r="G276" s="157" t="s">
        <v>135</v>
      </c>
      <c r="H276" s="158">
        <v>2</v>
      </c>
      <c r="I276" s="171"/>
      <c r="J276" s="172">
        <f t="shared" si="2"/>
        <v>0</v>
      </c>
      <c r="K276" s="37"/>
      <c r="L276" s="177"/>
      <c r="M276" s="38"/>
      <c r="N276" s="38"/>
      <c r="O276" s="38"/>
      <c r="P276" s="38"/>
      <c r="Q276" s="38"/>
      <c r="R276" s="38"/>
      <c r="S276" s="65"/>
      <c r="AS276" s="20" t="s">
        <v>131</v>
      </c>
      <c r="AT276" s="20" t="s">
        <v>78</v>
      </c>
    </row>
    <row r="277" spans="2:64" s="1" customFormat="1" ht="16.5" customHeight="1">
      <c r="B277" s="153"/>
      <c r="C277" s="238" t="s">
        <v>242</v>
      </c>
      <c r="D277" s="238" t="s">
        <v>121</v>
      </c>
      <c r="E277" s="232" t="s">
        <v>569</v>
      </c>
      <c r="F277" s="243" t="s">
        <v>570</v>
      </c>
      <c r="G277" s="239" t="s">
        <v>135</v>
      </c>
      <c r="H277" s="240">
        <v>2</v>
      </c>
      <c r="I277" s="159"/>
      <c r="J277" s="160">
        <f t="shared" si="2"/>
        <v>0</v>
      </c>
      <c r="K277" s="37"/>
      <c r="L277" s="161" t="s">
        <v>5</v>
      </c>
      <c r="M277" s="162" t="s">
        <v>41</v>
      </c>
      <c r="N277" s="38"/>
      <c r="O277" s="163">
        <f>N277*H277</f>
        <v>0</v>
      </c>
      <c r="P277" s="163">
        <v>0</v>
      </c>
      <c r="Q277" s="163">
        <f>P277*H277</f>
        <v>0</v>
      </c>
      <c r="R277" s="163">
        <v>0</v>
      </c>
      <c r="S277" s="164">
        <f>R277*H277</f>
        <v>0</v>
      </c>
      <c r="AQ277" s="20" t="s">
        <v>120</v>
      </c>
      <c r="AS277" s="20" t="s">
        <v>118</v>
      </c>
      <c r="AT277" s="20" t="s">
        <v>78</v>
      </c>
      <c r="AX277" s="20" t="s">
        <v>117</v>
      </c>
      <c r="BD277" s="165">
        <f>IF(M277="základní",J277,0)</f>
        <v>0</v>
      </c>
      <c r="BE277" s="165">
        <f>IF(M277="snížená",J277,0)</f>
        <v>0</v>
      </c>
      <c r="BF277" s="165">
        <f>IF(M277="zákl. přenesená",J277,0)</f>
        <v>0</v>
      </c>
      <c r="BG277" s="165">
        <f>IF(M277="sníž. přenesená",J277,0)</f>
        <v>0</v>
      </c>
      <c r="BH277" s="165">
        <f>IF(M277="nulová",J277,0)</f>
        <v>0</v>
      </c>
      <c r="BI277" s="20" t="s">
        <v>76</v>
      </c>
      <c r="BJ277" s="165">
        <f>ROUND(I277*H277,2)</f>
        <v>0</v>
      </c>
      <c r="BK277" s="20" t="s">
        <v>120</v>
      </c>
      <c r="BL277" s="20" t="s">
        <v>546</v>
      </c>
    </row>
    <row r="278" spans="2:64" s="1" customFormat="1" ht="38.25" customHeight="1">
      <c r="B278" s="153"/>
      <c r="C278" s="233"/>
      <c r="D278" s="233"/>
      <c r="E278" s="233"/>
      <c r="F278" s="237" t="s">
        <v>530</v>
      </c>
      <c r="G278" s="233"/>
      <c r="H278" s="233"/>
      <c r="I278" s="245"/>
      <c r="J278" s="245"/>
      <c r="K278" s="173"/>
      <c r="L278" s="174" t="s">
        <v>5</v>
      </c>
      <c r="M278" s="175" t="s">
        <v>41</v>
      </c>
      <c r="N278" s="38"/>
      <c r="O278" s="163">
        <f>N278*H278</f>
        <v>0</v>
      </c>
      <c r="P278" s="163">
        <v>0</v>
      </c>
      <c r="Q278" s="163">
        <f>P278*H278</f>
        <v>0</v>
      </c>
      <c r="R278" s="163">
        <v>0</v>
      </c>
      <c r="S278" s="164">
        <f>R278*H278</f>
        <v>0</v>
      </c>
      <c r="AQ278" s="20" t="s">
        <v>122</v>
      </c>
      <c r="AS278" s="20" t="s">
        <v>121</v>
      </c>
      <c r="AT278" s="20" t="s">
        <v>78</v>
      </c>
      <c r="AX278" s="20" t="s">
        <v>117</v>
      </c>
      <c r="BD278" s="165">
        <f>IF(M278="základní",J278,0)</f>
        <v>0</v>
      </c>
      <c r="BE278" s="165">
        <f>IF(M278="snížená",J278,0)</f>
        <v>0</v>
      </c>
      <c r="BF278" s="165">
        <f>IF(M278="zákl. přenesená",J278,0)</f>
        <v>0</v>
      </c>
      <c r="BG278" s="165">
        <f>IF(M278="sníž. přenesená",J278,0)</f>
        <v>0</v>
      </c>
      <c r="BH278" s="165">
        <f>IF(M278="nulová",J278,0)</f>
        <v>0</v>
      </c>
      <c r="BI278" s="20" t="s">
        <v>76</v>
      </c>
      <c r="BJ278" s="165">
        <f>ROUND(I278*H278,2)</f>
        <v>0</v>
      </c>
      <c r="BK278" s="20" t="s">
        <v>120</v>
      </c>
      <c r="BL278" s="20" t="s">
        <v>247</v>
      </c>
    </row>
    <row r="279" spans="2:64" s="1" customFormat="1">
      <c r="B279" s="37"/>
      <c r="C279" s="154" t="s">
        <v>243</v>
      </c>
      <c r="D279" s="154" t="s">
        <v>118</v>
      </c>
      <c r="E279" s="155" t="s">
        <v>386</v>
      </c>
      <c r="F279" s="242" t="s">
        <v>1193</v>
      </c>
      <c r="G279" s="157" t="s">
        <v>135</v>
      </c>
      <c r="H279" s="158">
        <v>4</v>
      </c>
      <c r="I279" s="159"/>
      <c r="J279" s="160">
        <f t="shared" si="2"/>
        <v>0</v>
      </c>
      <c r="K279" s="37"/>
      <c r="L279" s="177"/>
      <c r="M279" s="38"/>
      <c r="N279" s="38"/>
      <c r="O279" s="38"/>
      <c r="P279" s="38"/>
      <c r="Q279" s="38"/>
      <c r="R279" s="38"/>
      <c r="S279" s="65"/>
      <c r="AS279" s="20" t="s">
        <v>131</v>
      </c>
      <c r="AT279" s="20" t="s">
        <v>78</v>
      </c>
    </row>
    <row r="280" spans="2:64" s="1" customFormat="1" ht="25.5" customHeight="1">
      <c r="B280" s="153"/>
      <c r="C280" s="238" t="s">
        <v>244</v>
      </c>
      <c r="D280" s="238" t="s">
        <v>121</v>
      </c>
      <c r="E280" s="232" t="s">
        <v>406</v>
      </c>
      <c r="F280" s="243" t="s">
        <v>407</v>
      </c>
      <c r="G280" s="239" t="s">
        <v>135</v>
      </c>
      <c r="H280" s="240">
        <v>2</v>
      </c>
      <c r="I280" s="171"/>
      <c r="J280" s="172">
        <f t="shared" si="2"/>
        <v>0</v>
      </c>
      <c r="K280" s="37"/>
      <c r="L280" s="161" t="s">
        <v>5</v>
      </c>
      <c r="M280" s="162" t="s">
        <v>41</v>
      </c>
      <c r="N280" s="38"/>
      <c r="O280" s="163">
        <f>N280*H280</f>
        <v>0</v>
      </c>
      <c r="P280" s="163">
        <v>0</v>
      </c>
      <c r="Q280" s="163">
        <f>P280*H280</f>
        <v>0</v>
      </c>
      <c r="R280" s="163">
        <v>0</v>
      </c>
      <c r="S280" s="164">
        <f>R280*H280</f>
        <v>0</v>
      </c>
      <c r="AQ280" s="20" t="s">
        <v>120</v>
      </c>
      <c r="AS280" s="20" t="s">
        <v>118</v>
      </c>
      <c r="AT280" s="20" t="s">
        <v>78</v>
      </c>
      <c r="AX280" s="20" t="s">
        <v>117</v>
      </c>
      <c r="BD280" s="165">
        <f>IF(M280="základní",J280,0)</f>
        <v>0</v>
      </c>
      <c r="BE280" s="165">
        <f>IF(M280="snížená",J280,0)</f>
        <v>0</v>
      </c>
      <c r="BF280" s="165">
        <f>IF(M280="zákl. přenesená",J280,0)</f>
        <v>0</v>
      </c>
      <c r="BG280" s="165">
        <f>IF(M280="sníž. přenesená",J280,0)</f>
        <v>0</v>
      </c>
      <c r="BH280" s="165">
        <f>IF(M280="nulová",J280,0)</f>
        <v>0</v>
      </c>
      <c r="BI280" s="20" t="s">
        <v>76</v>
      </c>
      <c r="BJ280" s="165">
        <f>ROUND(I280*H280,2)</f>
        <v>0</v>
      </c>
      <c r="BK280" s="20" t="s">
        <v>120</v>
      </c>
      <c r="BL280" s="20" t="s">
        <v>547</v>
      </c>
    </row>
    <row r="281" spans="2:64" s="1" customFormat="1" ht="25.5" customHeight="1">
      <c r="B281" s="153"/>
      <c r="C281" s="233"/>
      <c r="D281" s="233"/>
      <c r="E281" s="233"/>
      <c r="F281" s="237" t="s">
        <v>530</v>
      </c>
      <c r="G281" s="233"/>
      <c r="H281" s="233"/>
      <c r="I281" s="244"/>
      <c r="J281" s="244"/>
      <c r="K281" s="173"/>
      <c r="L281" s="174" t="s">
        <v>5</v>
      </c>
      <c r="M281" s="175" t="s">
        <v>41</v>
      </c>
      <c r="N281" s="38"/>
      <c r="O281" s="163">
        <f>N281*H281</f>
        <v>0</v>
      </c>
      <c r="P281" s="163">
        <v>0</v>
      </c>
      <c r="Q281" s="163">
        <f>P281*H281</f>
        <v>0</v>
      </c>
      <c r="R281" s="163">
        <v>0</v>
      </c>
      <c r="S281" s="164">
        <f>R281*H281</f>
        <v>0</v>
      </c>
      <c r="AQ281" s="20" t="s">
        <v>122</v>
      </c>
      <c r="AS281" s="20" t="s">
        <v>121</v>
      </c>
      <c r="AT281" s="20" t="s">
        <v>78</v>
      </c>
      <c r="AX281" s="20" t="s">
        <v>117</v>
      </c>
      <c r="BD281" s="165">
        <f>IF(M281="základní",J281,0)</f>
        <v>0</v>
      </c>
      <c r="BE281" s="165">
        <f>IF(M281="snížená",J281,0)</f>
        <v>0</v>
      </c>
      <c r="BF281" s="165">
        <f>IF(M281="zákl. přenesená",J281,0)</f>
        <v>0</v>
      </c>
      <c r="BG281" s="165">
        <f>IF(M281="sníž. přenesená",J281,0)</f>
        <v>0</v>
      </c>
      <c r="BH281" s="165">
        <f>IF(M281="nulová",J281,0)</f>
        <v>0</v>
      </c>
      <c r="BI281" s="20" t="s">
        <v>76</v>
      </c>
      <c r="BJ281" s="165">
        <f>ROUND(I281*H281,2)</f>
        <v>0</v>
      </c>
      <c r="BK281" s="20" t="s">
        <v>120</v>
      </c>
      <c r="BL281" s="20" t="s">
        <v>250</v>
      </c>
    </row>
    <row r="282" spans="2:64" s="1" customFormat="1">
      <c r="B282" s="37"/>
      <c r="C282" s="238" t="s">
        <v>245</v>
      </c>
      <c r="D282" s="238" t="s">
        <v>121</v>
      </c>
      <c r="E282" s="232" t="s">
        <v>572</v>
      </c>
      <c r="F282" s="243" t="s">
        <v>573</v>
      </c>
      <c r="G282" s="239" t="s">
        <v>135</v>
      </c>
      <c r="H282" s="240">
        <v>2</v>
      </c>
      <c r="I282" s="171"/>
      <c r="J282" s="172">
        <f t="shared" si="2"/>
        <v>0</v>
      </c>
      <c r="K282" s="37"/>
      <c r="L282" s="177"/>
      <c r="M282" s="38"/>
      <c r="N282" s="38"/>
      <c r="O282" s="38"/>
      <c r="P282" s="38"/>
      <c r="Q282" s="38"/>
      <c r="R282" s="38"/>
      <c r="S282" s="65"/>
      <c r="AS282" s="20" t="s">
        <v>131</v>
      </c>
      <c r="AT282" s="20" t="s">
        <v>78</v>
      </c>
    </row>
    <row r="283" spans="2:64" s="1" customFormat="1" ht="16.5" customHeight="1">
      <c r="B283" s="153"/>
      <c r="C283" s="233"/>
      <c r="D283" s="233"/>
      <c r="E283" s="233"/>
      <c r="F283" s="237" t="s">
        <v>530</v>
      </c>
      <c r="G283" s="233"/>
      <c r="H283" s="233"/>
      <c r="I283" s="244"/>
      <c r="J283" s="244"/>
      <c r="K283" s="37"/>
      <c r="L283" s="161" t="s">
        <v>5</v>
      </c>
      <c r="M283" s="162" t="s">
        <v>41</v>
      </c>
      <c r="N283" s="38"/>
      <c r="O283" s="163">
        <f>N283*H283</f>
        <v>0</v>
      </c>
      <c r="P283" s="163">
        <v>0</v>
      </c>
      <c r="Q283" s="163">
        <f>P283*H283</f>
        <v>0</v>
      </c>
      <c r="R283" s="163">
        <v>0</v>
      </c>
      <c r="S283" s="164">
        <f>R283*H283</f>
        <v>0</v>
      </c>
      <c r="AQ283" s="20" t="s">
        <v>120</v>
      </c>
      <c r="AS283" s="20" t="s">
        <v>118</v>
      </c>
      <c r="AT283" s="20" t="s">
        <v>78</v>
      </c>
      <c r="AX283" s="20" t="s">
        <v>117</v>
      </c>
      <c r="BD283" s="165">
        <f>IF(M283="základní",J283,0)</f>
        <v>0</v>
      </c>
      <c r="BE283" s="165">
        <f>IF(M283="snížená",J283,0)</f>
        <v>0</v>
      </c>
      <c r="BF283" s="165">
        <f>IF(M283="zákl. přenesená",J283,0)</f>
        <v>0</v>
      </c>
      <c r="BG283" s="165">
        <f>IF(M283="sníž. přenesená",J283,0)</f>
        <v>0</v>
      </c>
      <c r="BH283" s="165">
        <f>IF(M283="nulová",J283,0)</f>
        <v>0</v>
      </c>
      <c r="BI283" s="20" t="s">
        <v>76</v>
      </c>
      <c r="BJ283" s="165">
        <f>ROUND(I283*H283,2)</f>
        <v>0</v>
      </c>
      <c r="BK283" s="20" t="s">
        <v>120</v>
      </c>
      <c r="BL283" s="20" t="s">
        <v>550</v>
      </c>
    </row>
    <row r="284" spans="2:64" s="1" customFormat="1" ht="51" customHeight="1">
      <c r="B284" s="153"/>
      <c r="C284" s="154" t="s">
        <v>246</v>
      </c>
      <c r="D284" s="154" t="s">
        <v>118</v>
      </c>
      <c r="E284" s="155" t="s">
        <v>390</v>
      </c>
      <c r="F284" s="242" t="s">
        <v>1194</v>
      </c>
      <c r="G284" s="157" t="s">
        <v>135</v>
      </c>
      <c r="H284" s="158">
        <v>2</v>
      </c>
      <c r="I284" s="171"/>
      <c r="J284" s="172">
        <f t="shared" si="2"/>
        <v>0</v>
      </c>
      <c r="K284" s="173"/>
      <c r="L284" s="174" t="s">
        <v>5</v>
      </c>
      <c r="M284" s="175" t="s">
        <v>41</v>
      </c>
      <c r="N284" s="38"/>
      <c r="O284" s="163">
        <f>N284*H284</f>
        <v>0</v>
      </c>
      <c r="P284" s="163">
        <v>0</v>
      </c>
      <c r="Q284" s="163">
        <f>P284*H284</f>
        <v>0</v>
      </c>
      <c r="R284" s="163">
        <v>0</v>
      </c>
      <c r="S284" s="164">
        <f>R284*H284</f>
        <v>0</v>
      </c>
      <c r="AQ284" s="20" t="s">
        <v>122</v>
      </c>
      <c r="AS284" s="20" t="s">
        <v>121</v>
      </c>
      <c r="AT284" s="20" t="s">
        <v>78</v>
      </c>
      <c r="AX284" s="20" t="s">
        <v>117</v>
      </c>
      <c r="BD284" s="165">
        <f>IF(M284="základní",J284,0)</f>
        <v>0</v>
      </c>
      <c r="BE284" s="165">
        <f>IF(M284="snížená",J284,0)</f>
        <v>0</v>
      </c>
      <c r="BF284" s="165">
        <f>IF(M284="zákl. přenesená",J284,0)</f>
        <v>0</v>
      </c>
      <c r="BG284" s="165">
        <f>IF(M284="sníž. přenesená",J284,0)</f>
        <v>0</v>
      </c>
      <c r="BH284" s="165">
        <f>IF(M284="nulová",J284,0)</f>
        <v>0</v>
      </c>
      <c r="BI284" s="20" t="s">
        <v>76</v>
      </c>
      <c r="BJ284" s="165">
        <f>ROUND(I284*H284,2)</f>
        <v>0</v>
      </c>
      <c r="BK284" s="20" t="s">
        <v>120</v>
      </c>
      <c r="BL284" s="20" t="s">
        <v>255</v>
      </c>
    </row>
    <row r="285" spans="2:64" s="1" customFormat="1" ht="13.5" customHeight="1">
      <c r="B285" s="37"/>
      <c r="C285" s="238" t="s">
        <v>247</v>
      </c>
      <c r="D285" s="238" t="s">
        <v>121</v>
      </c>
      <c r="E285" s="234" t="s">
        <v>1195</v>
      </c>
      <c r="F285" s="243" t="s">
        <v>1196</v>
      </c>
      <c r="G285" s="239" t="s">
        <v>135</v>
      </c>
      <c r="H285" s="240">
        <v>2</v>
      </c>
      <c r="I285" s="159"/>
      <c r="J285" s="160">
        <f t="shared" si="2"/>
        <v>0</v>
      </c>
      <c r="K285" s="37"/>
      <c r="L285" s="177"/>
      <c r="M285" s="38"/>
      <c r="N285" s="38"/>
      <c r="O285" s="38"/>
      <c r="P285" s="38"/>
      <c r="Q285" s="38"/>
      <c r="R285" s="38"/>
      <c r="S285" s="65"/>
      <c r="AS285" s="20" t="s">
        <v>131</v>
      </c>
      <c r="AT285" s="20" t="s">
        <v>78</v>
      </c>
    </row>
    <row r="286" spans="2:64" s="1" customFormat="1" ht="63.75" customHeight="1">
      <c r="B286" s="153"/>
      <c r="C286" s="233"/>
      <c r="D286" s="233"/>
      <c r="E286" s="233"/>
      <c r="F286" s="237" t="s">
        <v>530</v>
      </c>
      <c r="G286" s="233"/>
      <c r="H286" s="233"/>
      <c r="I286" s="245"/>
      <c r="J286" s="245"/>
      <c r="K286" s="173"/>
      <c r="L286" s="174" t="s">
        <v>5</v>
      </c>
      <c r="M286" s="175" t="s">
        <v>41</v>
      </c>
      <c r="N286" s="38"/>
      <c r="O286" s="163">
        <f>N286*H286</f>
        <v>0</v>
      </c>
      <c r="P286" s="163">
        <v>0</v>
      </c>
      <c r="Q286" s="163">
        <f>P286*H286</f>
        <v>0</v>
      </c>
      <c r="R286" s="163">
        <v>0</v>
      </c>
      <c r="S286" s="164">
        <f>R286*H286</f>
        <v>0</v>
      </c>
      <c r="AQ286" s="20" t="s">
        <v>122</v>
      </c>
      <c r="AS286" s="20" t="s">
        <v>121</v>
      </c>
      <c r="AT286" s="20" t="s">
        <v>78</v>
      </c>
      <c r="AX286" s="20" t="s">
        <v>117</v>
      </c>
      <c r="BD286" s="165">
        <f>IF(M286="základní",J286,0)</f>
        <v>0</v>
      </c>
      <c r="BE286" s="165">
        <f>IF(M286="snížená",J286,0)</f>
        <v>0</v>
      </c>
      <c r="BF286" s="165">
        <f>IF(M286="zákl. přenesená",J286,0)</f>
        <v>0</v>
      </c>
      <c r="BG286" s="165">
        <f>IF(M286="sníž. přenesená",J286,0)</f>
        <v>0</v>
      </c>
      <c r="BH286" s="165">
        <f>IF(M286="nulová",J286,0)</f>
        <v>0</v>
      </c>
      <c r="BI286" s="20" t="s">
        <v>76</v>
      </c>
      <c r="BJ286" s="165">
        <f>ROUND(I286*H286,2)</f>
        <v>0</v>
      </c>
      <c r="BK286" s="20" t="s">
        <v>120</v>
      </c>
      <c r="BL286" s="20" t="s">
        <v>260</v>
      </c>
    </row>
    <row r="287" spans="2:64" s="1" customFormat="1">
      <c r="B287" s="37"/>
      <c r="C287" s="154" t="s">
        <v>248</v>
      </c>
      <c r="D287" s="154" t="s">
        <v>118</v>
      </c>
      <c r="E287" s="155" t="s">
        <v>414</v>
      </c>
      <c r="F287" s="242" t="s">
        <v>1202</v>
      </c>
      <c r="G287" s="157" t="s">
        <v>135</v>
      </c>
      <c r="H287" s="158">
        <v>1</v>
      </c>
      <c r="I287" s="159"/>
      <c r="J287" s="160">
        <f t="shared" si="2"/>
        <v>0</v>
      </c>
      <c r="K287" s="37"/>
      <c r="L287" s="177"/>
      <c r="M287" s="38"/>
      <c r="N287" s="38"/>
      <c r="O287" s="38"/>
      <c r="P287" s="38"/>
      <c r="Q287" s="38"/>
      <c r="R287" s="38"/>
      <c r="S287" s="65"/>
      <c r="AS287" s="20" t="s">
        <v>131</v>
      </c>
      <c r="AT287" s="20" t="s">
        <v>78</v>
      </c>
    </row>
    <row r="288" spans="2:64" s="1" customFormat="1" ht="25.5" customHeight="1">
      <c r="B288" s="153"/>
      <c r="C288" s="238" t="s">
        <v>250</v>
      </c>
      <c r="D288" s="238" t="s">
        <v>121</v>
      </c>
      <c r="E288" s="232" t="s">
        <v>416</v>
      </c>
      <c r="F288" s="243" t="s">
        <v>1203</v>
      </c>
      <c r="G288" s="239" t="s">
        <v>135</v>
      </c>
      <c r="H288" s="240">
        <v>1</v>
      </c>
      <c r="I288" s="171"/>
      <c r="J288" s="172">
        <f t="shared" si="2"/>
        <v>0</v>
      </c>
      <c r="K288" s="37"/>
      <c r="L288" s="161" t="s">
        <v>5</v>
      </c>
      <c r="M288" s="162" t="s">
        <v>41</v>
      </c>
      <c r="N288" s="38"/>
      <c r="O288" s="163">
        <f>N288*H288</f>
        <v>0</v>
      </c>
      <c r="P288" s="163">
        <v>0</v>
      </c>
      <c r="Q288" s="163">
        <f>P288*H288</f>
        <v>0</v>
      </c>
      <c r="R288" s="163">
        <v>0</v>
      </c>
      <c r="S288" s="164">
        <f>R288*H288</f>
        <v>0</v>
      </c>
      <c r="AQ288" s="20" t="s">
        <v>120</v>
      </c>
      <c r="AS288" s="20" t="s">
        <v>118</v>
      </c>
      <c r="AT288" s="20" t="s">
        <v>78</v>
      </c>
      <c r="AX288" s="20" t="s">
        <v>117</v>
      </c>
      <c r="BD288" s="165">
        <f>IF(M288="základní",J288,0)</f>
        <v>0</v>
      </c>
      <c r="BE288" s="165">
        <f>IF(M288="snížená",J288,0)</f>
        <v>0</v>
      </c>
      <c r="BF288" s="165">
        <f>IF(M288="zákl. přenesená",J288,0)</f>
        <v>0</v>
      </c>
      <c r="BG288" s="165">
        <f>IF(M288="sníž. přenesená",J288,0)</f>
        <v>0</v>
      </c>
      <c r="BH288" s="165">
        <f>IF(M288="nulová",J288,0)</f>
        <v>0</v>
      </c>
      <c r="BI288" s="20" t="s">
        <v>76</v>
      </c>
      <c r="BJ288" s="165">
        <f>ROUND(I288*H288,2)</f>
        <v>0</v>
      </c>
      <c r="BK288" s="20" t="s">
        <v>120</v>
      </c>
      <c r="BL288" s="20" t="s">
        <v>554</v>
      </c>
    </row>
    <row r="289" spans="2:64" s="1" customFormat="1" ht="25.5" customHeight="1">
      <c r="B289" s="153"/>
      <c r="C289" s="233"/>
      <c r="D289" s="233"/>
      <c r="E289" s="233"/>
      <c r="F289" s="237" t="s">
        <v>530</v>
      </c>
      <c r="G289" s="233"/>
      <c r="H289" s="233"/>
      <c r="I289" s="244"/>
      <c r="J289" s="244"/>
      <c r="K289" s="173"/>
      <c r="L289" s="174" t="s">
        <v>5</v>
      </c>
      <c r="M289" s="175" t="s">
        <v>41</v>
      </c>
      <c r="N289" s="38"/>
      <c r="O289" s="163">
        <f>N289*H289</f>
        <v>0</v>
      </c>
      <c r="P289" s="163">
        <v>0</v>
      </c>
      <c r="Q289" s="163">
        <f>P289*H289</f>
        <v>0</v>
      </c>
      <c r="R289" s="163">
        <v>0</v>
      </c>
      <c r="S289" s="164">
        <f>R289*H289</f>
        <v>0</v>
      </c>
      <c r="AQ289" s="20" t="s">
        <v>122</v>
      </c>
      <c r="AS289" s="20" t="s">
        <v>121</v>
      </c>
      <c r="AT289" s="20" t="s">
        <v>78</v>
      </c>
      <c r="AX289" s="20" t="s">
        <v>117</v>
      </c>
      <c r="BD289" s="165">
        <f>IF(M289="základní",J289,0)</f>
        <v>0</v>
      </c>
      <c r="BE289" s="165">
        <f>IF(M289="snížená",J289,0)</f>
        <v>0</v>
      </c>
      <c r="BF289" s="165">
        <f>IF(M289="zákl. přenesená",J289,0)</f>
        <v>0</v>
      </c>
      <c r="BG289" s="165">
        <f>IF(M289="sníž. přenesená",J289,0)</f>
        <v>0</v>
      </c>
      <c r="BH289" s="165">
        <f>IF(M289="nulová",J289,0)</f>
        <v>0</v>
      </c>
      <c r="BI289" s="20" t="s">
        <v>76</v>
      </c>
      <c r="BJ289" s="165">
        <f>ROUND(I289*H289,2)</f>
        <v>0</v>
      </c>
      <c r="BK289" s="20" t="s">
        <v>120</v>
      </c>
      <c r="BL289" s="20" t="s">
        <v>266</v>
      </c>
    </row>
    <row r="290" spans="2:64" s="1" customFormat="1">
      <c r="B290" s="37"/>
      <c r="C290" s="154" t="s">
        <v>253</v>
      </c>
      <c r="D290" s="154" t="s">
        <v>118</v>
      </c>
      <c r="E290" s="155" t="s">
        <v>428</v>
      </c>
      <c r="F290" s="242" t="s">
        <v>429</v>
      </c>
      <c r="G290" s="157" t="s">
        <v>135</v>
      </c>
      <c r="H290" s="158">
        <v>1</v>
      </c>
      <c r="I290" s="171"/>
      <c r="J290" s="172">
        <f t="shared" si="2"/>
        <v>0</v>
      </c>
      <c r="K290" s="37"/>
      <c r="L290" s="177"/>
      <c r="M290" s="38"/>
      <c r="N290" s="38"/>
      <c r="O290" s="38"/>
      <c r="P290" s="38"/>
      <c r="Q290" s="38"/>
      <c r="R290" s="38"/>
      <c r="S290" s="65"/>
      <c r="AS290" s="20" t="s">
        <v>131</v>
      </c>
      <c r="AT290" s="20" t="s">
        <v>78</v>
      </c>
    </row>
    <row r="291" spans="2:64" s="1" customFormat="1" ht="25.5" customHeight="1">
      <c r="B291" s="153"/>
      <c r="C291" s="238" t="s">
        <v>255</v>
      </c>
      <c r="D291" s="238" t="s">
        <v>121</v>
      </c>
      <c r="E291" s="232" t="s">
        <v>431</v>
      </c>
      <c r="F291" s="243" t="s">
        <v>432</v>
      </c>
      <c r="G291" s="239" t="s">
        <v>135</v>
      </c>
      <c r="H291" s="240">
        <v>1</v>
      </c>
      <c r="I291" s="159"/>
      <c r="J291" s="160">
        <f t="shared" si="2"/>
        <v>0</v>
      </c>
      <c r="K291" s="37"/>
      <c r="L291" s="161" t="s">
        <v>5</v>
      </c>
      <c r="M291" s="162" t="s">
        <v>41</v>
      </c>
      <c r="N291" s="38"/>
      <c r="O291" s="163">
        <f>N291*H291</f>
        <v>0</v>
      </c>
      <c r="P291" s="163">
        <v>0</v>
      </c>
      <c r="Q291" s="163">
        <f>P291*H291</f>
        <v>0</v>
      </c>
      <c r="R291" s="163">
        <v>0</v>
      </c>
      <c r="S291" s="164">
        <f>R291*H291</f>
        <v>0</v>
      </c>
      <c r="AQ291" s="20" t="s">
        <v>120</v>
      </c>
      <c r="AS291" s="20" t="s">
        <v>118</v>
      </c>
      <c r="AT291" s="20" t="s">
        <v>78</v>
      </c>
      <c r="AX291" s="20" t="s">
        <v>117</v>
      </c>
      <c r="BD291" s="165">
        <f>IF(M291="základní",J291,0)</f>
        <v>0</v>
      </c>
      <c r="BE291" s="165">
        <f>IF(M291="snížená",J291,0)</f>
        <v>0</v>
      </c>
      <c r="BF291" s="165">
        <f>IF(M291="zákl. přenesená",J291,0)</f>
        <v>0</v>
      </c>
      <c r="BG291" s="165">
        <f>IF(M291="sníž. přenesená",J291,0)</f>
        <v>0</v>
      </c>
      <c r="BH291" s="165">
        <f>IF(M291="nulová",J291,0)</f>
        <v>0</v>
      </c>
      <c r="BI291" s="20" t="s">
        <v>76</v>
      </c>
      <c r="BJ291" s="165">
        <f>ROUND(I291*H291,2)</f>
        <v>0</v>
      </c>
      <c r="BK291" s="20" t="s">
        <v>120</v>
      </c>
      <c r="BL291" s="20" t="s">
        <v>558</v>
      </c>
    </row>
    <row r="292" spans="2:64" s="1" customFormat="1" ht="25.5" customHeight="1">
      <c r="B292" s="153"/>
      <c r="C292" s="233"/>
      <c r="D292" s="233"/>
      <c r="E292" s="233"/>
      <c r="F292" s="237" t="s">
        <v>530</v>
      </c>
      <c r="G292" s="233"/>
      <c r="H292" s="233"/>
      <c r="I292" s="245"/>
      <c r="J292" s="245"/>
      <c r="K292" s="173"/>
      <c r="L292" s="174" t="s">
        <v>5</v>
      </c>
      <c r="M292" s="175" t="s">
        <v>41</v>
      </c>
      <c r="N292" s="38"/>
      <c r="O292" s="163">
        <f>N292*H292</f>
        <v>0</v>
      </c>
      <c r="P292" s="163">
        <v>0</v>
      </c>
      <c r="Q292" s="163">
        <f>P292*H292</f>
        <v>0</v>
      </c>
      <c r="R292" s="163">
        <v>0</v>
      </c>
      <c r="S292" s="164">
        <f>R292*H292</f>
        <v>0</v>
      </c>
      <c r="AQ292" s="20" t="s">
        <v>122</v>
      </c>
      <c r="AS292" s="20" t="s">
        <v>121</v>
      </c>
      <c r="AT292" s="20" t="s">
        <v>78</v>
      </c>
      <c r="AX292" s="20" t="s">
        <v>117</v>
      </c>
      <c r="BD292" s="165">
        <f>IF(M292="základní",J292,0)</f>
        <v>0</v>
      </c>
      <c r="BE292" s="165">
        <f>IF(M292="snížená",J292,0)</f>
        <v>0</v>
      </c>
      <c r="BF292" s="165">
        <f>IF(M292="zákl. přenesená",J292,0)</f>
        <v>0</v>
      </c>
      <c r="BG292" s="165">
        <f>IF(M292="sníž. přenesená",J292,0)</f>
        <v>0</v>
      </c>
      <c r="BH292" s="165">
        <f>IF(M292="nulová",J292,0)</f>
        <v>0</v>
      </c>
      <c r="BI292" s="20" t="s">
        <v>76</v>
      </c>
      <c r="BJ292" s="165">
        <f>ROUND(I292*H292,2)</f>
        <v>0</v>
      </c>
      <c r="BK292" s="20" t="s">
        <v>120</v>
      </c>
      <c r="BL292" s="20" t="s">
        <v>137</v>
      </c>
    </row>
    <row r="293" spans="2:64" s="1" customFormat="1">
      <c r="B293" s="37"/>
      <c r="C293" s="154" t="s">
        <v>257</v>
      </c>
      <c r="D293" s="154" t="s">
        <v>118</v>
      </c>
      <c r="E293" s="155" t="s">
        <v>443</v>
      </c>
      <c r="F293" s="242" t="s">
        <v>444</v>
      </c>
      <c r="G293" s="157" t="s">
        <v>135</v>
      </c>
      <c r="H293" s="158">
        <v>1</v>
      </c>
      <c r="I293" s="159"/>
      <c r="J293" s="160">
        <f t="shared" ref="J293:J355" si="3">ROUND(I293*H293,2)</f>
        <v>0</v>
      </c>
      <c r="K293" s="37"/>
      <c r="L293" s="177"/>
      <c r="M293" s="38"/>
      <c r="N293" s="38"/>
      <c r="O293" s="38"/>
      <c r="P293" s="38"/>
      <c r="Q293" s="38"/>
      <c r="R293" s="38"/>
      <c r="S293" s="65"/>
      <c r="AS293" s="20" t="s">
        <v>131</v>
      </c>
      <c r="AT293" s="20" t="s">
        <v>78</v>
      </c>
    </row>
    <row r="294" spans="2:64" s="1" customFormat="1" ht="16.5" customHeight="1">
      <c r="B294" s="153"/>
      <c r="C294" s="238" t="s">
        <v>260</v>
      </c>
      <c r="D294" s="238" t="s">
        <v>121</v>
      </c>
      <c r="E294" s="232" t="s">
        <v>446</v>
      </c>
      <c r="F294" s="243" t="s">
        <v>1208</v>
      </c>
      <c r="G294" s="239" t="s">
        <v>135</v>
      </c>
      <c r="H294" s="240">
        <v>1</v>
      </c>
      <c r="I294" s="171"/>
      <c r="J294" s="172">
        <f t="shared" si="3"/>
        <v>0</v>
      </c>
      <c r="K294" s="37"/>
      <c r="L294" s="161" t="s">
        <v>5</v>
      </c>
      <c r="M294" s="162" t="s">
        <v>41</v>
      </c>
      <c r="N294" s="38"/>
      <c r="O294" s="163">
        <f>N294*H294</f>
        <v>0</v>
      </c>
      <c r="P294" s="163">
        <v>0</v>
      </c>
      <c r="Q294" s="163">
        <f>P294*H294</f>
        <v>0</v>
      </c>
      <c r="R294" s="163">
        <v>0</v>
      </c>
      <c r="S294" s="164">
        <f>R294*H294</f>
        <v>0</v>
      </c>
      <c r="AQ294" s="20" t="s">
        <v>120</v>
      </c>
      <c r="AS294" s="20" t="s">
        <v>118</v>
      </c>
      <c r="AT294" s="20" t="s">
        <v>78</v>
      </c>
      <c r="AX294" s="20" t="s">
        <v>117</v>
      </c>
      <c r="BD294" s="165">
        <f>IF(M294="základní",J294,0)</f>
        <v>0</v>
      </c>
      <c r="BE294" s="165">
        <f>IF(M294="snížená",J294,0)</f>
        <v>0</v>
      </c>
      <c r="BF294" s="165">
        <f>IF(M294="zákl. přenesená",J294,0)</f>
        <v>0</v>
      </c>
      <c r="BG294" s="165">
        <f>IF(M294="sníž. přenesená",J294,0)</f>
        <v>0</v>
      </c>
      <c r="BH294" s="165">
        <f>IF(M294="nulová",J294,0)</f>
        <v>0</v>
      </c>
      <c r="BI294" s="20" t="s">
        <v>76</v>
      </c>
      <c r="BJ294" s="165">
        <f>ROUND(I294*H294,2)</f>
        <v>0</v>
      </c>
      <c r="BK294" s="20" t="s">
        <v>120</v>
      </c>
      <c r="BL294" s="20" t="s">
        <v>563</v>
      </c>
    </row>
    <row r="295" spans="2:64" s="1" customFormat="1" ht="51" customHeight="1">
      <c r="B295" s="153"/>
      <c r="C295" s="233"/>
      <c r="D295" s="233"/>
      <c r="E295" s="233"/>
      <c r="F295" s="237" t="s">
        <v>530</v>
      </c>
      <c r="G295" s="233"/>
      <c r="H295" s="233"/>
      <c r="I295" s="244"/>
      <c r="J295" s="244"/>
      <c r="K295" s="173"/>
      <c r="L295" s="174" t="s">
        <v>5</v>
      </c>
      <c r="M295" s="175" t="s">
        <v>41</v>
      </c>
      <c r="N295" s="38"/>
      <c r="O295" s="163">
        <f>N295*H295</f>
        <v>0</v>
      </c>
      <c r="P295" s="163">
        <v>0</v>
      </c>
      <c r="Q295" s="163">
        <f>P295*H295</f>
        <v>0</v>
      </c>
      <c r="R295" s="163">
        <v>0</v>
      </c>
      <c r="S295" s="164">
        <f>R295*H295</f>
        <v>0</v>
      </c>
      <c r="AQ295" s="20" t="s">
        <v>122</v>
      </c>
      <c r="AS295" s="20" t="s">
        <v>121</v>
      </c>
      <c r="AT295" s="20" t="s">
        <v>78</v>
      </c>
      <c r="AX295" s="20" t="s">
        <v>117</v>
      </c>
      <c r="BD295" s="165">
        <f>IF(M295="základní",J295,0)</f>
        <v>0</v>
      </c>
      <c r="BE295" s="165">
        <f>IF(M295="snížená",J295,0)</f>
        <v>0</v>
      </c>
      <c r="BF295" s="165">
        <f>IF(M295="zákl. přenesená",J295,0)</f>
        <v>0</v>
      </c>
      <c r="BG295" s="165">
        <f>IF(M295="sníž. přenesená",J295,0)</f>
        <v>0</v>
      </c>
      <c r="BH295" s="165">
        <f>IF(M295="nulová",J295,0)</f>
        <v>0</v>
      </c>
      <c r="BI295" s="20" t="s">
        <v>76</v>
      </c>
      <c r="BJ295" s="165">
        <f>ROUND(I295*H295,2)</f>
        <v>0</v>
      </c>
      <c r="BK295" s="20" t="s">
        <v>120</v>
      </c>
      <c r="BL295" s="20" t="s">
        <v>276</v>
      </c>
    </row>
    <row r="296" spans="2:64" s="1" customFormat="1">
      <c r="B296" s="37"/>
      <c r="C296" s="154" t="s">
        <v>263</v>
      </c>
      <c r="D296" s="154" t="s">
        <v>118</v>
      </c>
      <c r="E296" s="155" t="s">
        <v>447</v>
      </c>
      <c r="F296" s="242" t="s">
        <v>448</v>
      </c>
      <c r="G296" s="157" t="s">
        <v>135</v>
      </c>
      <c r="H296" s="158">
        <v>1</v>
      </c>
      <c r="I296" s="171"/>
      <c r="J296" s="172">
        <f t="shared" si="3"/>
        <v>0</v>
      </c>
      <c r="K296" s="37"/>
      <c r="L296" s="177"/>
      <c r="M296" s="38"/>
      <c r="N296" s="38"/>
      <c r="O296" s="38"/>
      <c r="P296" s="38"/>
      <c r="Q296" s="38"/>
      <c r="R296" s="38"/>
      <c r="S296" s="65"/>
      <c r="AS296" s="20" t="s">
        <v>131</v>
      </c>
      <c r="AT296" s="20" t="s">
        <v>78</v>
      </c>
    </row>
    <row r="297" spans="2:64" s="1" customFormat="1" ht="16.5" customHeight="1">
      <c r="B297" s="153"/>
      <c r="C297" s="238" t="s">
        <v>266</v>
      </c>
      <c r="D297" s="238" t="s">
        <v>121</v>
      </c>
      <c r="E297" s="232" t="s">
        <v>450</v>
      </c>
      <c r="F297" s="243" t="s">
        <v>451</v>
      </c>
      <c r="G297" s="239" t="s">
        <v>135</v>
      </c>
      <c r="H297" s="240">
        <v>1</v>
      </c>
      <c r="I297" s="159"/>
      <c r="J297" s="160">
        <f t="shared" si="3"/>
        <v>0</v>
      </c>
      <c r="K297" s="37"/>
      <c r="L297" s="161" t="s">
        <v>5</v>
      </c>
      <c r="M297" s="162" t="s">
        <v>41</v>
      </c>
      <c r="N297" s="38"/>
      <c r="O297" s="163">
        <f>N297*H297</f>
        <v>0</v>
      </c>
      <c r="P297" s="163">
        <v>0</v>
      </c>
      <c r="Q297" s="163">
        <f>P297*H297</f>
        <v>0</v>
      </c>
      <c r="R297" s="163">
        <v>0</v>
      </c>
      <c r="S297" s="164">
        <f>R297*H297</f>
        <v>0</v>
      </c>
      <c r="AQ297" s="20" t="s">
        <v>120</v>
      </c>
      <c r="AS297" s="20" t="s">
        <v>118</v>
      </c>
      <c r="AT297" s="20" t="s">
        <v>78</v>
      </c>
      <c r="AX297" s="20" t="s">
        <v>117</v>
      </c>
      <c r="BD297" s="165">
        <f>IF(M297="základní",J297,0)</f>
        <v>0</v>
      </c>
      <c r="BE297" s="165">
        <f>IF(M297="snížená",J297,0)</f>
        <v>0</v>
      </c>
      <c r="BF297" s="165">
        <f>IF(M297="zákl. přenesená",J297,0)</f>
        <v>0</v>
      </c>
      <c r="BG297" s="165">
        <f>IF(M297="sníž. přenesená",J297,0)</f>
        <v>0</v>
      </c>
      <c r="BH297" s="165">
        <f>IF(M297="nulová",J297,0)</f>
        <v>0</v>
      </c>
      <c r="BI297" s="20" t="s">
        <v>76</v>
      </c>
      <c r="BJ297" s="165">
        <f>ROUND(I297*H297,2)</f>
        <v>0</v>
      </c>
      <c r="BK297" s="20" t="s">
        <v>120</v>
      </c>
      <c r="BL297" s="20" t="s">
        <v>568</v>
      </c>
    </row>
    <row r="298" spans="2:64" s="1" customFormat="1" ht="25.5" customHeight="1">
      <c r="B298" s="153"/>
      <c r="C298" s="233"/>
      <c r="D298" s="233"/>
      <c r="E298" s="233"/>
      <c r="F298" s="237" t="s">
        <v>530</v>
      </c>
      <c r="G298" s="233"/>
      <c r="H298" s="233"/>
      <c r="I298" s="245"/>
      <c r="J298" s="245"/>
      <c r="K298" s="173"/>
      <c r="L298" s="174" t="s">
        <v>5</v>
      </c>
      <c r="M298" s="175" t="s">
        <v>41</v>
      </c>
      <c r="N298" s="38"/>
      <c r="O298" s="163">
        <f>N298*H298</f>
        <v>0</v>
      </c>
      <c r="P298" s="163">
        <v>0</v>
      </c>
      <c r="Q298" s="163">
        <f>P298*H298</f>
        <v>0</v>
      </c>
      <c r="R298" s="163">
        <v>0</v>
      </c>
      <c r="S298" s="164">
        <f>R298*H298</f>
        <v>0</v>
      </c>
      <c r="AQ298" s="20" t="s">
        <v>122</v>
      </c>
      <c r="AS298" s="20" t="s">
        <v>121</v>
      </c>
      <c r="AT298" s="20" t="s">
        <v>78</v>
      </c>
      <c r="AX298" s="20" t="s">
        <v>117</v>
      </c>
      <c r="BD298" s="165">
        <f>IF(M298="základní",J298,0)</f>
        <v>0</v>
      </c>
      <c r="BE298" s="165">
        <f>IF(M298="snížená",J298,0)</f>
        <v>0</v>
      </c>
      <c r="BF298" s="165">
        <f>IF(M298="zákl. přenesená",J298,0)</f>
        <v>0</v>
      </c>
      <c r="BG298" s="165">
        <f>IF(M298="sníž. přenesená",J298,0)</f>
        <v>0</v>
      </c>
      <c r="BH298" s="165">
        <f>IF(M298="nulová",J298,0)</f>
        <v>0</v>
      </c>
      <c r="BI298" s="20" t="s">
        <v>76</v>
      </c>
      <c r="BJ298" s="165">
        <f>ROUND(I298*H298,2)</f>
        <v>0</v>
      </c>
      <c r="BK298" s="20" t="s">
        <v>120</v>
      </c>
      <c r="BL298" s="20" t="s">
        <v>278</v>
      </c>
    </row>
    <row r="299" spans="2:64" s="1" customFormat="1">
      <c r="B299" s="37"/>
      <c r="C299" s="154" t="s">
        <v>269</v>
      </c>
      <c r="D299" s="154" t="s">
        <v>118</v>
      </c>
      <c r="E299" s="155" t="s">
        <v>452</v>
      </c>
      <c r="F299" s="242" t="s">
        <v>1209</v>
      </c>
      <c r="G299" s="157" t="s">
        <v>135</v>
      </c>
      <c r="H299" s="158">
        <v>1</v>
      </c>
      <c r="I299" s="159"/>
      <c r="J299" s="160">
        <f t="shared" si="3"/>
        <v>0</v>
      </c>
      <c r="K299" s="37"/>
      <c r="L299" s="177"/>
      <c r="M299" s="38"/>
      <c r="N299" s="38"/>
      <c r="O299" s="38"/>
      <c r="P299" s="38"/>
      <c r="Q299" s="38"/>
      <c r="R299" s="38"/>
      <c r="S299" s="65"/>
      <c r="AS299" s="20" t="s">
        <v>131</v>
      </c>
      <c r="AT299" s="20" t="s">
        <v>78</v>
      </c>
    </row>
    <row r="300" spans="2:64" s="1" customFormat="1" ht="25.5" customHeight="1">
      <c r="B300" s="153"/>
      <c r="C300" s="238" t="s">
        <v>137</v>
      </c>
      <c r="D300" s="238" t="s">
        <v>121</v>
      </c>
      <c r="E300" s="232" t="s">
        <v>580</v>
      </c>
      <c r="F300" s="243" t="s">
        <v>170</v>
      </c>
      <c r="G300" s="239" t="s">
        <v>135</v>
      </c>
      <c r="H300" s="240">
        <v>1</v>
      </c>
      <c r="I300" s="171"/>
      <c r="J300" s="172">
        <f t="shared" si="3"/>
        <v>0</v>
      </c>
      <c r="K300" s="37"/>
      <c r="L300" s="161" t="s">
        <v>5</v>
      </c>
      <c r="M300" s="162" t="s">
        <v>41</v>
      </c>
      <c r="N300" s="38"/>
      <c r="O300" s="163">
        <f>N300*H300</f>
        <v>0</v>
      </c>
      <c r="P300" s="163">
        <v>0</v>
      </c>
      <c r="Q300" s="163">
        <f>P300*H300</f>
        <v>0</v>
      </c>
      <c r="R300" s="163">
        <v>0</v>
      </c>
      <c r="S300" s="164">
        <f>R300*H300</f>
        <v>0</v>
      </c>
      <c r="AQ300" s="20" t="s">
        <v>120</v>
      </c>
      <c r="AS300" s="20" t="s">
        <v>118</v>
      </c>
      <c r="AT300" s="20" t="s">
        <v>78</v>
      </c>
      <c r="AX300" s="20" t="s">
        <v>117</v>
      </c>
      <c r="BD300" s="165">
        <f>IF(M300="základní",J300,0)</f>
        <v>0</v>
      </c>
      <c r="BE300" s="165">
        <f>IF(M300="snížená",J300,0)</f>
        <v>0</v>
      </c>
      <c r="BF300" s="165">
        <f>IF(M300="zákl. přenesená",J300,0)</f>
        <v>0</v>
      </c>
      <c r="BG300" s="165">
        <f>IF(M300="sníž. přenesená",J300,0)</f>
        <v>0</v>
      </c>
      <c r="BH300" s="165">
        <f>IF(M300="nulová",J300,0)</f>
        <v>0</v>
      </c>
      <c r="BI300" s="20" t="s">
        <v>76</v>
      </c>
      <c r="BJ300" s="165">
        <f>ROUND(I300*H300,2)</f>
        <v>0</v>
      </c>
      <c r="BK300" s="20" t="s">
        <v>120</v>
      </c>
      <c r="BL300" s="20" t="s">
        <v>571</v>
      </c>
    </row>
    <row r="301" spans="2:64" s="1" customFormat="1" ht="25.5" customHeight="1">
      <c r="B301" s="153"/>
      <c r="C301" s="233"/>
      <c r="D301" s="233"/>
      <c r="E301" s="233"/>
      <c r="F301" s="237" t="s">
        <v>530</v>
      </c>
      <c r="G301" s="233"/>
      <c r="H301" s="233"/>
      <c r="I301" s="244"/>
      <c r="J301" s="244"/>
      <c r="K301" s="173"/>
      <c r="L301" s="174" t="s">
        <v>5</v>
      </c>
      <c r="M301" s="175" t="s">
        <v>41</v>
      </c>
      <c r="N301" s="38"/>
      <c r="O301" s="163">
        <f>N301*H301</f>
        <v>0</v>
      </c>
      <c r="P301" s="163">
        <v>0</v>
      </c>
      <c r="Q301" s="163">
        <f>P301*H301</f>
        <v>0</v>
      </c>
      <c r="R301" s="163">
        <v>0</v>
      </c>
      <c r="S301" s="164">
        <f>R301*H301</f>
        <v>0</v>
      </c>
      <c r="AQ301" s="20" t="s">
        <v>122</v>
      </c>
      <c r="AS301" s="20" t="s">
        <v>121</v>
      </c>
      <c r="AT301" s="20" t="s">
        <v>78</v>
      </c>
      <c r="AX301" s="20" t="s">
        <v>117</v>
      </c>
      <c r="BD301" s="165">
        <f>IF(M301="základní",J301,0)</f>
        <v>0</v>
      </c>
      <c r="BE301" s="165">
        <f>IF(M301="snížená",J301,0)</f>
        <v>0</v>
      </c>
      <c r="BF301" s="165">
        <f>IF(M301="zákl. přenesená",J301,0)</f>
        <v>0</v>
      </c>
      <c r="BG301" s="165">
        <f>IF(M301="sníž. přenesená",J301,0)</f>
        <v>0</v>
      </c>
      <c r="BH301" s="165">
        <f>IF(M301="nulová",J301,0)</f>
        <v>0</v>
      </c>
      <c r="BI301" s="20" t="s">
        <v>76</v>
      </c>
      <c r="BJ301" s="165">
        <f>ROUND(I301*H301,2)</f>
        <v>0</v>
      </c>
      <c r="BK301" s="20" t="s">
        <v>120</v>
      </c>
      <c r="BL301" s="20" t="s">
        <v>280</v>
      </c>
    </row>
    <row r="302" spans="2:64" s="1" customFormat="1">
      <c r="B302" s="37"/>
      <c r="C302" s="154" t="s">
        <v>275</v>
      </c>
      <c r="D302" s="154" t="s">
        <v>118</v>
      </c>
      <c r="E302" s="155" t="s">
        <v>142</v>
      </c>
      <c r="F302" s="242" t="s">
        <v>1210</v>
      </c>
      <c r="G302" s="157" t="s">
        <v>119</v>
      </c>
      <c r="H302" s="158">
        <v>285</v>
      </c>
      <c r="I302" s="171"/>
      <c r="J302" s="172">
        <f t="shared" si="3"/>
        <v>0</v>
      </c>
      <c r="K302" s="37"/>
      <c r="L302" s="177"/>
      <c r="M302" s="38"/>
      <c r="N302" s="38"/>
      <c r="O302" s="38"/>
      <c r="P302" s="38"/>
      <c r="Q302" s="38"/>
      <c r="R302" s="38"/>
      <c r="S302" s="65"/>
      <c r="AS302" s="20" t="s">
        <v>131</v>
      </c>
      <c r="AT302" s="20" t="s">
        <v>78</v>
      </c>
    </row>
    <row r="303" spans="2:64" s="1" customFormat="1" ht="16.5" customHeight="1">
      <c r="B303" s="153"/>
      <c r="C303" s="238" t="s">
        <v>276</v>
      </c>
      <c r="D303" s="238" t="s">
        <v>121</v>
      </c>
      <c r="E303" s="232" t="s">
        <v>459</v>
      </c>
      <c r="F303" s="243" t="s">
        <v>460</v>
      </c>
      <c r="G303" s="239" t="s">
        <v>119</v>
      </c>
      <c r="H303" s="240">
        <v>25</v>
      </c>
      <c r="I303" s="159"/>
      <c r="J303" s="160">
        <f t="shared" si="3"/>
        <v>0</v>
      </c>
      <c r="K303" s="173"/>
      <c r="L303" s="174" t="s">
        <v>5</v>
      </c>
      <c r="M303" s="175" t="s">
        <v>41</v>
      </c>
      <c r="N303" s="38"/>
      <c r="O303" s="163">
        <f>N303*H303</f>
        <v>0</v>
      </c>
      <c r="P303" s="163">
        <v>0</v>
      </c>
      <c r="Q303" s="163">
        <f>P303*H303</f>
        <v>0</v>
      </c>
      <c r="R303" s="163">
        <v>0</v>
      </c>
      <c r="S303" s="164">
        <f>R303*H303</f>
        <v>0</v>
      </c>
      <c r="AQ303" s="20" t="s">
        <v>122</v>
      </c>
      <c r="AS303" s="20" t="s">
        <v>121</v>
      </c>
      <c r="AT303" s="20" t="s">
        <v>78</v>
      </c>
      <c r="AX303" s="20" t="s">
        <v>117</v>
      </c>
      <c r="BD303" s="165">
        <f>IF(M303="základní",J303,0)</f>
        <v>0</v>
      </c>
      <c r="BE303" s="165">
        <f>IF(M303="snížená",J303,0)</f>
        <v>0</v>
      </c>
      <c r="BF303" s="165">
        <f>IF(M303="zákl. přenesená",J303,0)</f>
        <v>0</v>
      </c>
      <c r="BG303" s="165">
        <f>IF(M303="sníž. přenesená",J303,0)</f>
        <v>0</v>
      </c>
      <c r="BH303" s="165">
        <f>IF(M303="nulová",J303,0)</f>
        <v>0</v>
      </c>
      <c r="BI303" s="20" t="s">
        <v>76</v>
      </c>
      <c r="BJ303" s="165">
        <f>ROUND(I303*H303,2)</f>
        <v>0</v>
      </c>
      <c r="BK303" s="20" t="s">
        <v>120</v>
      </c>
      <c r="BL303" s="20" t="s">
        <v>282</v>
      </c>
    </row>
    <row r="304" spans="2:64" s="1" customFormat="1">
      <c r="B304" s="37"/>
      <c r="C304" s="233"/>
      <c r="D304" s="233"/>
      <c r="E304" s="233"/>
      <c r="F304" s="237" t="s">
        <v>530</v>
      </c>
      <c r="G304" s="233"/>
      <c r="H304" s="233"/>
      <c r="I304" s="245"/>
      <c r="J304" s="245"/>
      <c r="K304" s="37"/>
      <c r="L304" s="177"/>
      <c r="M304" s="38"/>
      <c r="N304" s="38"/>
      <c r="O304" s="38"/>
      <c r="P304" s="38"/>
      <c r="Q304" s="38"/>
      <c r="R304" s="38"/>
      <c r="S304" s="65"/>
      <c r="AS304" s="20" t="s">
        <v>131</v>
      </c>
      <c r="AT304" s="20" t="s">
        <v>78</v>
      </c>
    </row>
    <row r="305" spans="2:64" s="1" customFormat="1" ht="16.5" customHeight="1">
      <c r="B305" s="153"/>
      <c r="C305" s="238" t="s">
        <v>277</v>
      </c>
      <c r="D305" s="238" t="s">
        <v>121</v>
      </c>
      <c r="E305" s="232" t="s">
        <v>464</v>
      </c>
      <c r="F305" s="243" t="s">
        <v>465</v>
      </c>
      <c r="G305" s="239" t="s">
        <v>119</v>
      </c>
      <c r="H305" s="240">
        <v>260</v>
      </c>
      <c r="I305" s="159"/>
      <c r="J305" s="160">
        <f t="shared" si="3"/>
        <v>0</v>
      </c>
      <c r="K305" s="37"/>
      <c r="L305" s="161" t="s">
        <v>5</v>
      </c>
      <c r="M305" s="162" t="s">
        <v>41</v>
      </c>
      <c r="N305" s="38"/>
      <c r="O305" s="163">
        <f>N305*H305</f>
        <v>0</v>
      </c>
      <c r="P305" s="163">
        <v>0</v>
      </c>
      <c r="Q305" s="163">
        <f>P305*H305</f>
        <v>0</v>
      </c>
      <c r="R305" s="163">
        <v>0</v>
      </c>
      <c r="S305" s="164">
        <f>R305*H305</f>
        <v>0</v>
      </c>
      <c r="AQ305" s="20" t="s">
        <v>120</v>
      </c>
      <c r="AS305" s="20" t="s">
        <v>118</v>
      </c>
      <c r="AT305" s="20" t="s">
        <v>78</v>
      </c>
      <c r="AX305" s="20" t="s">
        <v>117</v>
      </c>
      <c r="BD305" s="165">
        <f>IF(M305="základní",J305,0)</f>
        <v>0</v>
      </c>
      <c r="BE305" s="165">
        <f>IF(M305="snížená",J305,0)</f>
        <v>0</v>
      </c>
      <c r="BF305" s="165">
        <f>IF(M305="zákl. přenesená",J305,0)</f>
        <v>0</v>
      </c>
      <c r="BG305" s="165">
        <f>IF(M305="sníž. přenesená",J305,0)</f>
        <v>0</v>
      </c>
      <c r="BH305" s="165">
        <f>IF(M305="nulová",J305,0)</f>
        <v>0</v>
      </c>
      <c r="BI305" s="20" t="s">
        <v>76</v>
      </c>
      <c r="BJ305" s="165">
        <f>ROUND(I305*H305,2)</f>
        <v>0</v>
      </c>
      <c r="BK305" s="20" t="s">
        <v>120</v>
      </c>
      <c r="BL305" s="20" t="s">
        <v>574</v>
      </c>
    </row>
    <row r="306" spans="2:64" s="1" customFormat="1" ht="51" customHeight="1">
      <c r="B306" s="153"/>
      <c r="C306" s="233"/>
      <c r="D306" s="233"/>
      <c r="E306" s="233"/>
      <c r="F306" s="237" t="s">
        <v>367</v>
      </c>
      <c r="G306" s="233"/>
      <c r="H306" s="233"/>
      <c r="I306" s="245"/>
      <c r="J306" s="245"/>
      <c r="K306" s="173"/>
      <c r="L306" s="174" t="s">
        <v>5</v>
      </c>
      <c r="M306" s="175" t="s">
        <v>41</v>
      </c>
      <c r="N306" s="38"/>
      <c r="O306" s="163">
        <f>N306*H306</f>
        <v>0</v>
      </c>
      <c r="P306" s="163">
        <v>0</v>
      </c>
      <c r="Q306" s="163">
        <f>P306*H306</f>
        <v>0</v>
      </c>
      <c r="R306" s="163">
        <v>0</v>
      </c>
      <c r="S306" s="164">
        <f>R306*H306</f>
        <v>0</v>
      </c>
      <c r="AQ306" s="20" t="s">
        <v>122</v>
      </c>
      <c r="AS306" s="20" t="s">
        <v>121</v>
      </c>
      <c r="AT306" s="20" t="s">
        <v>78</v>
      </c>
      <c r="AX306" s="20" t="s">
        <v>117</v>
      </c>
      <c r="BD306" s="165">
        <f>IF(M306="základní",J306,0)</f>
        <v>0</v>
      </c>
      <c r="BE306" s="165">
        <f>IF(M306="snížená",J306,0)</f>
        <v>0</v>
      </c>
      <c r="BF306" s="165">
        <f>IF(M306="zákl. přenesená",J306,0)</f>
        <v>0</v>
      </c>
      <c r="BG306" s="165">
        <f>IF(M306="sníž. přenesená",J306,0)</f>
        <v>0</v>
      </c>
      <c r="BH306" s="165">
        <f>IF(M306="nulová",J306,0)</f>
        <v>0</v>
      </c>
      <c r="BI306" s="20" t="s">
        <v>76</v>
      </c>
      <c r="BJ306" s="165">
        <f>ROUND(I306*H306,2)</f>
        <v>0</v>
      </c>
      <c r="BK306" s="20" t="s">
        <v>120</v>
      </c>
      <c r="BL306" s="20" t="s">
        <v>284</v>
      </c>
    </row>
    <row r="307" spans="2:64" s="1" customFormat="1">
      <c r="B307" s="37"/>
      <c r="C307" s="154" t="s">
        <v>278</v>
      </c>
      <c r="D307" s="154" t="s">
        <v>118</v>
      </c>
      <c r="E307" s="155" t="s">
        <v>472</v>
      </c>
      <c r="F307" s="242" t="s">
        <v>1212</v>
      </c>
      <c r="G307" s="157" t="s">
        <v>119</v>
      </c>
      <c r="H307" s="158">
        <v>24</v>
      </c>
      <c r="I307" s="159"/>
      <c r="J307" s="160">
        <f t="shared" si="3"/>
        <v>0</v>
      </c>
      <c r="K307" s="37"/>
      <c r="L307" s="177"/>
      <c r="M307" s="38"/>
      <c r="N307" s="38"/>
      <c r="O307" s="38"/>
      <c r="P307" s="38"/>
      <c r="Q307" s="38"/>
      <c r="R307" s="38"/>
      <c r="S307" s="65"/>
      <c r="AS307" s="20" t="s">
        <v>131</v>
      </c>
      <c r="AT307" s="20" t="s">
        <v>78</v>
      </c>
    </row>
    <row r="308" spans="2:64" s="1" customFormat="1" ht="25.5" customHeight="1">
      <c r="B308" s="153"/>
      <c r="C308" s="238" t="s">
        <v>279</v>
      </c>
      <c r="D308" s="238" t="s">
        <v>121</v>
      </c>
      <c r="E308" s="232" t="s">
        <v>474</v>
      </c>
      <c r="F308" s="243" t="s">
        <v>475</v>
      </c>
      <c r="G308" s="239" t="s">
        <v>119</v>
      </c>
      <c r="H308" s="240">
        <v>14</v>
      </c>
      <c r="I308" s="171"/>
      <c r="J308" s="172">
        <f t="shared" si="3"/>
        <v>0</v>
      </c>
      <c r="K308" s="37"/>
      <c r="L308" s="161" t="s">
        <v>5</v>
      </c>
      <c r="M308" s="162" t="s">
        <v>41</v>
      </c>
      <c r="N308" s="38"/>
      <c r="O308" s="163">
        <f>N308*H308</f>
        <v>0</v>
      </c>
      <c r="P308" s="163">
        <v>0</v>
      </c>
      <c r="Q308" s="163">
        <f>P308*H308</f>
        <v>0</v>
      </c>
      <c r="R308" s="163">
        <v>0</v>
      </c>
      <c r="S308" s="164">
        <f>R308*H308</f>
        <v>0</v>
      </c>
      <c r="AQ308" s="20" t="s">
        <v>120</v>
      </c>
      <c r="AS308" s="20" t="s">
        <v>118</v>
      </c>
      <c r="AT308" s="20" t="s">
        <v>78</v>
      </c>
      <c r="AX308" s="20" t="s">
        <v>117</v>
      </c>
      <c r="BD308" s="165">
        <f>IF(M308="základní",J308,0)</f>
        <v>0</v>
      </c>
      <c r="BE308" s="165">
        <f>IF(M308="snížená",J308,0)</f>
        <v>0</v>
      </c>
      <c r="BF308" s="165">
        <f>IF(M308="zákl. přenesená",J308,0)</f>
        <v>0</v>
      </c>
      <c r="BG308" s="165">
        <f>IF(M308="sníž. přenesená",J308,0)</f>
        <v>0</v>
      </c>
      <c r="BH308" s="165">
        <f>IF(M308="nulová",J308,0)</f>
        <v>0</v>
      </c>
      <c r="BI308" s="20" t="s">
        <v>76</v>
      </c>
      <c r="BJ308" s="165">
        <f>ROUND(I308*H308,2)</f>
        <v>0</v>
      </c>
      <c r="BK308" s="20" t="s">
        <v>120</v>
      </c>
      <c r="BL308" s="20" t="s">
        <v>575</v>
      </c>
    </row>
    <row r="309" spans="2:64" s="1" customFormat="1" ht="51" customHeight="1">
      <c r="B309" s="153"/>
      <c r="C309" s="233"/>
      <c r="D309" s="233"/>
      <c r="E309" s="233"/>
      <c r="F309" s="237" t="s">
        <v>530</v>
      </c>
      <c r="G309" s="233"/>
      <c r="H309" s="233"/>
      <c r="I309" s="244"/>
      <c r="J309" s="244"/>
      <c r="K309" s="173"/>
      <c r="L309" s="174" t="s">
        <v>5</v>
      </c>
      <c r="M309" s="175" t="s">
        <v>41</v>
      </c>
      <c r="N309" s="38"/>
      <c r="O309" s="163">
        <f>N309*H309</f>
        <v>0</v>
      </c>
      <c r="P309" s="163">
        <v>0</v>
      </c>
      <c r="Q309" s="163">
        <f>P309*H309</f>
        <v>0</v>
      </c>
      <c r="R309" s="163">
        <v>0</v>
      </c>
      <c r="S309" s="164">
        <f>R309*H309</f>
        <v>0</v>
      </c>
      <c r="AQ309" s="20" t="s">
        <v>122</v>
      </c>
      <c r="AS309" s="20" t="s">
        <v>121</v>
      </c>
      <c r="AT309" s="20" t="s">
        <v>78</v>
      </c>
      <c r="AX309" s="20" t="s">
        <v>117</v>
      </c>
      <c r="BD309" s="165">
        <f>IF(M309="základní",J309,0)</f>
        <v>0</v>
      </c>
      <c r="BE309" s="165">
        <f>IF(M309="snížená",J309,0)</f>
        <v>0</v>
      </c>
      <c r="BF309" s="165">
        <f>IF(M309="zákl. přenesená",J309,0)</f>
        <v>0</v>
      </c>
      <c r="BG309" s="165">
        <f>IF(M309="sníž. přenesená",J309,0)</f>
        <v>0</v>
      </c>
      <c r="BH309" s="165">
        <f>IF(M309="nulová",J309,0)</f>
        <v>0</v>
      </c>
      <c r="BI309" s="20" t="s">
        <v>76</v>
      </c>
      <c r="BJ309" s="165">
        <f>ROUND(I309*H309,2)</f>
        <v>0</v>
      </c>
      <c r="BK309" s="20" t="s">
        <v>120</v>
      </c>
      <c r="BL309" s="20" t="s">
        <v>287</v>
      </c>
    </row>
    <row r="310" spans="2:64" s="1" customFormat="1">
      <c r="B310" s="37"/>
      <c r="C310" s="238" t="s">
        <v>280</v>
      </c>
      <c r="D310" s="238" t="s">
        <v>121</v>
      </c>
      <c r="E310" s="232" t="s">
        <v>476</v>
      </c>
      <c r="F310" s="243" t="s">
        <v>477</v>
      </c>
      <c r="G310" s="239" t="s">
        <v>119</v>
      </c>
      <c r="H310" s="240">
        <v>10</v>
      </c>
      <c r="I310" s="171"/>
      <c r="J310" s="172">
        <f t="shared" si="3"/>
        <v>0</v>
      </c>
      <c r="K310" s="37"/>
      <c r="L310" s="177"/>
      <c r="M310" s="38"/>
      <c r="N310" s="38"/>
      <c r="O310" s="38"/>
      <c r="P310" s="38"/>
      <c r="Q310" s="38"/>
      <c r="R310" s="38"/>
      <c r="S310" s="65"/>
      <c r="AS310" s="20" t="s">
        <v>131</v>
      </c>
      <c r="AT310" s="20" t="s">
        <v>78</v>
      </c>
    </row>
    <row r="311" spans="2:64" s="1" customFormat="1" ht="16.5" customHeight="1">
      <c r="B311" s="153"/>
      <c r="C311" s="233"/>
      <c r="D311" s="233"/>
      <c r="E311" s="233"/>
      <c r="F311" s="237" t="s">
        <v>530</v>
      </c>
      <c r="G311" s="233"/>
      <c r="H311" s="233"/>
      <c r="I311" s="244"/>
      <c r="J311" s="244"/>
      <c r="K311" s="37"/>
      <c r="L311" s="161" t="s">
        <v>5</v>
      </c>
      <c r="M311" s="162" t="s">
        <v>41</v>
      </c>
      <c r="N311" s="38"/>
      <c r="O311" s="163">
        <f>N311*H311</f>
        <v>0</v>
      </c>
      <c r="P311" s="163">
        <v>0</v>
      </c>
      <c r="Q311" s="163">
        <f>P311*H311</f>
        <v>0</v>
      </c>
      <c r="R311" s="163">
        <v>0</v>
      </c>
      <c r="S311" s="164">
        <f>R311*H311</f>
        <v>0</v>
      </c>
      <c r="AQ311" s="20" t="s">
        <v>120</v>
      </c>
      <c r="AS311" s="20" t="s">
        <v>118</v>
      </c>
      <c r="AT311" s="20" t="s">
        <v>78</v>
      </c>
      <c r="AX311" s="20" t="s">
        <v>117</v>
      </c>
      <c r="BD311" s="165">
        <f>IF(M311="základní",J311,0)</f>
        <v>0</v>
      </c>
      <c r="BE311" s="165">
        <f>IF(M311="snížená",J311,0)</f>
        <v>0</v>
      </c>
      <c r="BF311" s="165">
        <f>IF(M311="zákl. přenesená",J311,0)</f>
        <v>0</v>
      </c>
      <c r="BG311" s="165">
        <f>IF(M311="sníž. přenesená",J311,0)</f>
        <v>0</v>
      </c>
      <c r="BH311" s="165">
        <f>IF(M311="nulová",J311,0)</f>
        <v>0</v>
      </c>
      <c r="BI311" s="20" t="s">
        <v>76</v>
      </c>
      <c r="BJ311" s="165">
        <f>ROUND(I311*H311,2)</f>
        <v>0</v>
      </c>
      <c r="BK311" s="20" t="s">
        <v>120</v>
      </c>
      <c r="BL311" s="20" t="s">
        <v>576</v>
      </c>
    </row>
    <row r="312" spans="2:64" s="1" customFormat="1" ht="25.5" customHeight="1">
      <c r="B312" s="153"/>
      <c r="C312" s="154" t="s">
        <v>281</v>
      </c>
      <c r="D312" s="154" t="s">
        <v>118</v>
      </c>
      <c r="E312" s="155" t="s">
        <v>478</v>
      </c>
      <c r="F312" s="242" t="s">
        <v>1213</v>
      </c>
      <c r="G312" s="157" t="s">
        <v>119</v>
      </c>
      <c r="H312" s="158">
        <v>8</v>
      </c>
      <c r="I312" s="171"/>
      <c r="J312" s="172">
        <f t="shared" si="3"/>
        <v>0</v>
      </c>
      <c r="K312" s="173"/>
      <c r="L312" s="174" t="s">
        <v>5</v>
      </c>
      <c r="M312" s="175" t="s">
        <v>41</v>
      </c>
      <c r="N312" s="38"/>
      <c r="O312" s="163">
        <f>N312*H312</f>
        <v>0</v>
      </c>
      <c r="P312" s="163">
        <v>0</v>
      </c>
      <c r="Q312" s="163">
        <f>P312*H312</f>
        <v>0</v>
      </c>
      <c r="R312" s="163">
        <v>0</v>
      </c>
      <c r="S312" s="164">
        <f>R312*H312</f>
        <v>0</v>
      </c>
      <c r="AQ312" s="20" t="s">
        <v>122</v>
      </c>
      <c r="AS312" s="20" t="s">
        <v>121</v>
      </c>
      <c r="AT312" s="20" t="s">
        <v>78</v>
      </c>
      <c r="AX312" s="20" t="s">
        <v>117</v>
      </c>
      <c r="BD312" s="165">
        <f>IF(M312="základní",J312,0)</f>
        <v>0</v>
      </c>
      <c r="BE312" s="165">
        <f>IF(M312="snížená",J312,0)</f>
        <v>0</v>
      </c>
      <c r="BF312" s="165">
        <f>IF(M312="zákl. přenesená",J312,0)</f>
        <v>0</v>
      </c>
      <c r="BG312" s="165">
        <f>IF(M312="sníž. přenesená",J312,0)</f>
        <v>0</v>
      </c>
      <c r="BH312" s="165">
        <f>IF(M312="nulová",J312,0)</f>
        <v>0</v>
      </c>
      <c r="BI312" s="20" t="s">
        <v>76</v>
      </c>
      <c r="BJ312" s="165">
        <f>ROUND(I312*H312,2)</f>
        <v>0</v>
      </c>
      <c r="BK312" s="20" t="s">
        <v>120</v>
      </c>
      <c r="BL312" s="20" t="s">
        <v>289</v>
      </c>
    </row>
    <row r="313" spans="2:64" s="1" customFormat="1">
      <c r="B313" s="37"/>
      <c r="C313" s="238" t="s">
        <v>282</v>
      </c>
      <c r="D313" s="238" t="s">
        <v>121</v>
      </c>
      <c r="E313" s="232" t="s">
        <v>480</v>
      </c>
      <c r="F313" s="243" t="s">
        <v>481</v>
      </c>
      <c r="G313" s="239" t="s">
        <v>119</v>
      </c>
      <c r="H313" s="240">
        <v>4</v>
      </c>
      <c r="I313" s="159"/>
      <c r="J313" s="160">
        <f t="shared" si="3"/>
        <v>0</v>
      </c>
      <c r="K313" s="37"/>
      <c r="L313" s="177"/>
      <c r="M313" s="38"/>
      <c r="N313" s="38"/>
      <c r="O313" s="38"/>
      <c r="P313" s="38"/>
      <c r="Q313" s="38"/>
      <c r="R313" s="38"/>
      <c r="S313" s="65"/>
      <c r="AS313" s="20" t="s">
        <v>131</v>
      </c>
      <c r="AT313" s="20" t="s">
        <v>78</v>
      </c>
    </row>
    <row r="314" spans="2:64" s="1" customFormat="1" ht="16.5" customHeight="1">
      <c r="B314" s="153"/>
      <c r="C314" s="233"/>
      <c r="D314" s="233"/>
      <c r="E314" s="233"/>
      <c r="F314" s="237" t="s">
        <v>530</v>
      </c>
      <c r="G314" s="233"/>
      <c r="H314" s="233"/>
      <c r="I314" s="245"/>
      <c r="J314" s="245"/>
      <c r="K314" s="37"/>
      <c r="L314" s="161" t="s">
        <v>5</v>
      </c>
      <c r="M314" s="162" t="s">
        <v>41</v>
      </c>
      <c r="N314" s="38"/>
      <c r="O314" s="163">
        <f>N314*H314</f>
        <v>0</v>
      </c>
      <c r="P314" s="163">
        <v>0</v>
      </c>
      <c r="Q314" s="163">
        <f>P314*H314</f>
        <v>0</v>
      </c>
      <c r="R314" s="163">
        <v>0</v>
      </c>
      <c r="S314" s="164">
        <f>R314*H314</f>
        <v>0</v>
      </c>
      <c r="AQ314" s="20" t="s">
        <v>120</v>
      </c>
      <c r="AS314" s="20" t="s">
        <v>118</v>
      </c>
      <c r="AT314" s="20" t="s">
        <v>78</v>
      </c>
      <c r="AX314" s="20" t="s">
        <v>117</v>
      </c>
      <c r="BD314" s="165">
        <f>IF(M314="základní",J314,0)</f>
        <v>0</v>
      </c>
      <c r="BE314" s="165">
        <f>IF(M314="snížená",J314,0)</f>
        <v>0</v>
      </c>
      <c r="BF314" s="165">
        <f>IF(M314="zákl. přenesená",J314,0)</f>
        <v>0</v>
      </c>
      <c r="BG314" s="165">
        <f>IF(M314="sníž. přenesená",J314,0)</f>
        <v>0</v>
      </c>
      <c r="BH314" s="165">
        <f>IF(M314="nulová",J314,0)</f>
        <v>0</v>
      </c>
      <c r="BI314" s="20" t="s">
        <v>76</v>
      </c>
      <c r="BJ314" s="165">
        <f>ROUND(I314*H314,2)</f>
        <v>0</v>
      </c>
      <c r="BK314" s="20" t="s">
        <v>120</v>
      </c>
      <c r="BL314" s="20" t="s">
        <v>577</v>
      </c>
    </row>
    <row r="315" spans="2:64" s="1" customFormat="1" ht="76.5" customHeight="1">
      <c r="B315" s="153"/>
      <c r="C315" s="238" t="s">
        <v>283</v>
      </c>
      <c r="D315" s="238" t="s">
        <v>121</v>
      </c>
      <c r="E315" s="232" t="s">
        <v>482</v>
      </c>
      <c r="F315" s="243" t="s">
        <v>483</v>
      </c>
      <c r="G315" s="239" t="s">
        <v>119</v>
      </c>
      <c r="H315" s="240">
        <v>4</v>
      </c>
      <c r="I315" s="159"/>
      <c r="J315" s="160">
        <f t="shared" si="3"/>
        <v>0</v>
      </c>
      <c r="K315" s="173"/>
      <c r="L315" s="174" t="s">
        <v>5</v>
      </c>
      <c r="M315" s="175" t="s">
        <v>41</v>
      </c>
      <c r="N315" s="38"/>
      <c r="O315" s="163">
        <f>N315*H315</f>
        <v>0</v>
      </c>
      <c r="P315" s="163">
        <v>0</v>
      </c>
      <c r="Q315" s="163">
        <f>P315*H315</f>
        <v>0</v>
      </c>
      <c r="R315" s="163">
        <v>0</v>
      </c>
      <c r="S315" s="164">
        <f>R315*H315</f>
        <v>0</v>
      </c>
      <c r="AQ315" s="20" t="s">
        <v>122</v>
      </c>
      <c r="AS315" s="20" t="s">
        <v>121</v>
      </c>
      <c r="AT315" s="20" t="s">
        <v>78</v>
      </c>
      <c r="AX315" s="20" t="s">
        <v>117</v>
      </c>
      <c r="BD315" s="165">
        <f>IF(M315="základní",J315,0)</f>
        <v>0</v>
      </c>
      <c r="BE315" s="165">
        <f>IF(M315="snížená",J315,0)</f>
        <v>0</v>
      </c>
      <c r="BF315" s="165">
        <f>IF(M315="zákl. přenesená",J315,0)</f>
        <v>0</v>
      </c>
      <c r="BG315" s="165">
        <f>IF(M315="sníž. přenesená",J315,0)</f>
        <v>0</v>
      </c>
      <c r="BH315" s="165">
        <f>IF(M315="nulová",J315,0)</f>
        <v>0</v>
      </c>
      <c r="BI315" s="20" t="s">
        <v>76</v>
      </c>
      <c r="BJ315" s="165">
        <f>ROUND(I315*H315,2)</f>
        <v>0</v>
      </c>
      <c r="BK315" s="20" t="s">
        <v>120</v>
      </c>
      <c r="BL315" s="20" t="s">
        <v>293</v>
      </c>
    </row>
    <row r="316" spans="2:64" s="1" customFormat="1">
      <c r="B316" s="37"/>
      <c r="C316" s="233"/>
      <c r="D316" s="233"/>
      <c r="E316" s="233"/>
      <c r="F316" s="237" t="s">
        <v>530</v>
      </c>
      <c r="G316" s="233"/>
      <c r="H316" s="233"/>
      <c r="I316" s="245"/>
      <c r="J316" s="245"/>
      <c r="K316" s="37"/>
      <c r="L316" s="177"/>
      <c r="M316" s="38"/>
      <c r="N316" s="38"/>
      <c r="O316" s="38"/>
      <c r="P316" s="38"/>
      <c r="Q316" s="38"/>
      <c r="R316" s="38"/>
      <c r="S316" s="65"/>
      <c r="AS316" s="20" t="s">
        <v>131</v>
      </c>
      <c r="AT316" s="20" t="s">
        <v>78</v>
      </c>
    </row>
    <row r="317" spans="2:64" s="1" customFormat="1" ht="16.5" customHeight="1">
      <c r="B317" s="153"/>
      <c r="C317" s="154" t="s">
        <v>284</v>
      </c>
      <c r="D317" s="154" t="s">
        <v>118</v>
      </c>
      <c r="E317" s="155" t="s">
        <v>486</v>
      </c>
      <c r="F317" s="242" t="s">
        <v>1214</v>
      </c>
      <c r="G317" s="157" t="s">
        <v>119</v>
      </c>
      <c r="H317" s="158">
        <v>8</v>
      </c>
      <c r="I317" s="159"/>
      <c r="J317" s="160">
        <f t="shared" si="3"/>
        <v>0</v>
      </c>
      <c r="K317" s="37"/>
      <c r="L317" s="161" t="s">
        <v>5</v>
      </c>
      <c r="M317" s="162" t="s">
        <v>41</v>
      </c>
      <c r="N317" s="38"/>
      <c r="O317" s="163">
        <f>N317*H317</f>
        <v>0</v>
      </c>
      <c r="P317" s="163">
        <v>0</v>
      </c>
      <c r="Q317" s="163">
        <f>P317*H317</f>
        <v>0</v>
      </c>
      <c r="R317" s="163">
        <v>0</v>
      </c>
      <c r="S317" s="164">
        <f>R317*H317</f>
        <v>0</v>
      </c>
      <c r="AQ317" s="20" t="s">
        <v>120</v>
      </c>
      <c r="AS317" s="20" t="s">
        <v>118</v>
      </c>
      <c r="AT317" s="20" t="s">
        <v>78</v>
      </c>
      <c r="AX317" s="20" t="s">
        <v>117</v>
      </c>
      <c r="BD317" s="165">
        <f>IF(M317="základní",J317,0)</f>
        <v>0</v>
      </c>
      <c r="BE317" s="165">
        <f>IF(M317="snížená",J317,0)</f>
        <v>0</v>
      </c>
      <c r="BF317" s="165">
        <f>IF(M317="zákl. přenesená",J317,0)</f>
        <v>0</v>
      </c>
      <c r="BG317" s="165">
        <f>IF(M317="sníž. přenesená",J317,0)</f>
        <v>0</v>
      </c>
      <c r="BH317" s="165">
        <f>IF(M317="nulová",J317,0)</f>
        <v>0</v>
      </c>
      <c r="BI317" s="20" t="s">
        <v>76</v>
      </c>
      <c r="BJ317" s="165">
        <f>ROUND(I317*H317,2)</f>
        <v>0</v>
      </c>
      <c r="BK317" s="20" t="s">
        <v>120</v>
      </c>
      <c r="BL317" s="20" t="s">
        <v>578</v>
      </c>
    </row>
    <row r="318" spans="2:64" s="1" customFormat="1" ht="25.5" customHeight="1">
      <c r="B318" s="153"/>
      <c r="C318" s="238" t="s">
        <v>285</v>
      </c>
      <c r="D318" s="238" t="s">
        <v>121</v>
      </c>
      <c r="E318" s="232" t="s">
        <v>488</v>
      </c>
      <c r="F318" s="243" t="s">
        <v>489</v>
      </c>
      <c r="G318" s="239" t="s">
        <v>119</v>
      </c>
      <c r="H318" s="240">
        <v>8</v>
      </c>
      <c r="I318" s="171"/>
      <c r="J318" s="172">
        <f t="shared" si="3"/>
        <v>0</v>
      </c>
      <c r="K318" s="173"/>
      <c r="L318" s="174" t="s">
        <v>5</v>
      </c>
      <c r="M318" s="175" t="s">
        <v>41</v>
      </c>
      <c r="N318" s="38"/>
      <c r="O318" s="163">
        <f>N318*H318</f>
        <v>0</v>
      </c>
      <c r="P318" s="163">
        <v>0</v>
      </c>
      <c r="Q318" s="163">
        <f>P318*H318</f>
        <v>0</v>
      </c>
      <c r="R318" s="163">
        <v>0</v>
      </c>
      <c r="S318" s="164">
        <f>R318*H318</f>
        <v>0</v>
      </c>
      <c r="AQ318" s="20" t="s">
        <v>122</v>
      </c>
      <c r="AS318" s="20" t="s">
        <v>121</v>
      </c>
      <c r="AT318" s="20" t="s">
        <v>78</v>
      </c>
      <c r="AX318" s="20" t="s">
        <v>117</v>
      </c>
      <c r="BD318" s="165">
        <f>IF(M318="základní",J318,0)</f>
        <v>0</v>
      </c>
      <c r="BE318" s="165">
        <f>IF(M318="snížená",J318,0)</f>
        <v>0</v>
      </c>
      <c r="BF318" s="165">
        <f>IF(M318="zákl. přenesená",J318,0)</f>
        <v>0</v>
      </c>
      <c r="BG318" s="165">
        <f>IF(M318="sníž. přenesená",J318,0)</f>
        <v>0</v>
      </c>
      <c r="BH318" s="165">
        <f>IF(M318="nulová",J318,0)</f>
        <v>0</v>
      </c>
      <c r="BI318" s="20" t="s">
        <v>76</v>
      </c>
      <c r="BJ318" s="165">
        <f>ROUND(I318*H318,2)</f>
        <v>0</v>
      </c>
      <c r="BK318" s="20" t="s">
        <v>120</v>
      </c>
      <c r="BL318" s="20" t="s">
        <v>295</v>
      </c>
    </row>
    <row r="319" spans="2:64" s="1" customFormat="1">
      <c r="B319" s="37"/>
      <c r="C319" s="233"/>
      <c r="D319" s="233"/>
      <c r="E319" s="233"/>
      <c r="F319" s="237" t="s">
        <v>530</v>
      </c>
      <c r="G319" s="233"/>
      <c r="H319" s="233"/>
      <c r="I319" s="244"/>
      <c r="J319" s="244"/>
      <c r="K319" s="37"/>
      <c r="L319" s="177"/>
      <c r="M319" s="38"/>
      <c r="N319" s="38"/>
      <c r="O319" s="38"/>
      <c r="P319" s="38"/>
      <c r="Q319" s="38"/>
      <c r="R319" s="38"/>
      <c r="S319" s="65"/>
      <c r="AS319" s="20" t="s">
        <v>131</v>
      </c>
      <c r="AT319" s="20" t="s">
        <v>78</v>
      </c>
    </row>
    <row r="320" spans="2:64" s="1" customFormat="1" ht="16.5" customHeight="1">
      <c r="B320" s="153"/>
      <c r="C320" s="154" t="s">
        <v>287</v>
      </c>
      <c r="D320" s="154" t="s">
        <v>118</v>
      </c>
      <c r="E320" s="155" t="s">
        <v>490</v>
      </c>
      <c r="F320" s="242" t="s">
        <v>1215</v>
      </c>
      <c r="G320" s="157" t="s">
        <v>119</v>
      </c>
      <c r="H320" s="158">
        <v>18</v>
      </c>
      <c r="I320" s="171"/>
      <c r="J320" s="172">
        <f t="shared" si="3"/>
        <v>0</v>
      </c>
      <c r="K320" s="37"/>
      <c r="L320" s="161" t="s">
        <v>5</v>
      </c>
      <c r="M320" s="162" t="s">
        <v>41</v>
      </c>
      <c r="N320" s="38"/>
      <c r="O320" s="163">
        <f>N320*H320</f>
        <v>0</v>
      </c>
      <c r="P320" s="163">
        <v>0</v>
      </c>
      <c r="Q320" s="163">
        <f>P320*H320</f>
        <v>0</v>
      </c>
      <c r="R320" s="163">
        <v>0</v>
      </c>
      <c r="S320" s="164">
        <f>R320*H320</f>
        <v>0</v>
      </c>
      <c r="AQ320" s="20" t="s">
        <v>120</v>
      </c>
      <c r="AS320" s="20" t="s">
        <v>118</v>
      </c>
      <c r="AT320" s="20" t="s">
        <v>78</v>
      </c>
      <c r="AX320" s="20" t="s">
        <v>117</v>
      </c>
      <c r="BD320" s="165">
        <f>IF(M320="základní",J320,0)</f>
        <v>0</v>
      </c>
      <c r="BE320" s="165">
        <f>IF(M320="snížená",J320,0)</f>
        <v>0</v>
      </c>
      <c r="BF320" s="165">
        <f>IF(M320="zákl. přenesená",J320,0)</f>
        <v>0</v>
      </c>
      <c r="BG320" s="165">
        <f>IF(M320="sníž. přenesená",J320,0)</f>
        <v>0</v>
      </c>
      <c r="BH320" s="165">
        <f>IF(M320="nulová",J320,0)</f>
        <v>0</v>
      </c>
      <c r="BI320" s="20" t="s">
        <v>76</v>
      </c>
      <c r="BJ320" s="165">
        <f>ROUND(I320*H320,2)</f>
        <v>0</v>
      </c>
      <c r="BK320" s="20" t="s">
        <v>120</v>
      </c>
      <c r="BL320" s="20" t="s">
        <v>579</v>
      </c>
    </row>
    <row r="321" spans="2:64" s="1" customFormat="1" ht="38.25" customHeight="1">
      <c r="B321" s="153"/>
      <c r="C321" s="238" t="s">
        <v>288</v>
      </c>
      <c r="D321" s="238" t="s">
        <v>121</v>
      </c>
      <c r="E321" s="232" t="s">
        <v>492</v>
      </c>
      <c r="F321" s="243" t="s">
        <v>493</v>
      </c>
      <c r="G321" s="239" t="s">
        <v>119</v>
      </c>
      <c r="H321" s="240">
        <v>18</v>
      </c>
      <c r="I321" s="159"/>
      <c r="J321" s="160">
        <f t="shared" si="3"/>
        <v>0</v>
      </c>
      <c r="K321" s="173"/>
      <c r="L321" s="174" t="s">
        <v>5</v>
      </c>
      <c r="M321" s="175" t="s">
        <v>41</v>
      </c>
      <c r="N321" s="38"/>
      <c r="O321" s="163">
        <f>N321*H321</f>
        <v>0</v>
      </c>
      <c r="P321" s="163">
        <v>0</v>
      </c>
      <c r="Q321" s="163">
        <f>P321*H321</f>
        <v>0</v>
      </c>
      <c r="R321" s="163">
        <v>0</v>
      </c>
      <c r="S321" s="164">
        <f>R321*H321</f>
        <v>0</v>
      </c>
      <c r="AQ321" s="20" t="s">
        <v>122</v>
      </c>
      <c r="AS321" s="20" t="s">
        <v>121</v>
      </c>
      <c r="AT321" s="20" t="s">
        <v>78</v>
      </c>
      <c r="AX321" s="20" t="s">
        <v>117</v>
      </c>
      <c r="BD321" s="165">
        <f>IF(M321="základní",J321,0)</f>
        <v>0</v>
      </c>
      <c r="BE321" s="165">
        <f>IF(M321="snížená",J321,0)</f>
        <v>0</v>
      </c>
      <c r="BF321" s="165">
        <f>IF(M321="zákl. přenesená",J321,0)</f>
        <v>0</v>
      </c>
      <c r="BG321" s="165">
        <f>IF(M321="sníž. přenesená",J321,0)</f>
        <v>0</v>
      </c>
      <c r="BH321" s="165">
        <f>IF(M321="nulová",J321,0)</f>
        <v>0</v>
      </c>
      <c r="BI321" s="20" t="s">
        <v>76</v>
      </c>
      <c r="BJ321" s="165">
        <f>ROUND(I321*H321,2)</f>
        <v>0</v>
      </c>
      <c r="BK321" s="20" t="s">
        <v>120</v>
      </c>
      <c r="BL321" s="20" t="s">
        <v>299</v>
      </c>
    </row>
    <row r="322" spans="2:64" s="1" customFormat="1">
      <c r="B322" s="37"/>
      <c r="C322" s="233"/>
      <c r="D322" s="233"/>
      <c r="E322" s="233"/>
      <c r="F322" s="237" t="s">
        <v>530</v>
      </c>
      <c r="G322" s="233"/>
      <c r="H322" s="233"/>
      <c r="I322" s="245"/>
      <c r="J322" s="245"/>
      <c r="K322" s="37"/>
      <c r="L322" s="177"/>
      <c r="M322" s="38"/>
      <c r="N322" s="38"/>
      <c r="O322" s="38"/>
      <c r="P322" s="38"/>
      <c r="Q322" s="38"/>
      <c r="R322" s="38"/>
      <c r="S322" s="65"/>
      <c r="AS322" s="20" t="s">
        <v>131</v>
      </c>
      <c r="AT322" s="20" t="s">
        <v>78</v>
      </c>
    </row>
    <row r="323" spans="2:64" s="1" customFormat="1" ht="16.5" customHeight="1">
      <c r="B323" s="153"/>
      <c r="C323" s="154" t="s">
        <v>289</v>
      </c>
      <c r="D323" s="154" t="s">
        <v>118</v>
      </c>
      <c r="E323" s="155" t="s">
        <v>494</v>
      </c>
      <c r="F323" s="242" t="s">
        <v>1216</v>
      </c>
      <c r="G323" s="157" t="s">
        <v>119</v>
      </c>
      <c r="H323" s="158">
        <v>12</v>
      </c>
      <c r="I323" s="159"/>
      <c r="J323" s="160">
        <f t="shared" si="3"/>
        <v>0</v>
      </c>
      <c r="K323" s="37"/>
      <c r="L323" s="161" t="s">
        <v>5</v>
      </c>
      <c r="M323" s="162" t="s">
        <v>41</v>
      </c>
      <c r="N323" s="38"/>
      <c r="O323" s="163">
        <f>N323*H323</f>
        <v>0</v>
      </c>
      <c r="P323" s="163">
        <v>0</v>
      </c>
      <c r="Q323" s="163">
        <f>P323*H323</f>
        <v>0</v>
      </c>
      <c r="R323" s="163">
        <v>0</v>
      </c>
      <c r="S323" s="164">
        <f>R323*H323</f>
        <v>0</v>
      </c>
      <c r="AQ323" s="20" t="s">
        <v>120</v>
      </c>
      <c r="AS323" s="20" t="s">
        <v>118</v>
      </c>
      <c r="AT323" s="20" t="s">
        <v>78</v>
      </c>
      <c r="AX323" s="20" t="s">
        <v>117</v>
      </c>
      <c r="BD323" s="165">
        <f>IF(M323="základní",J323,0)</f>
        <v>0</v>
      </c>
      <c r="BE323" s="165">
        <f>IF(M323="snížená",J323,0)</f>
        <v>0</v>
      </c>
      <c r="BF323" s="165">
        <f>IF(M323="zákl. přenesená",J323,0)</f>
        <v>0</v>
      </c>
      <c r="BG323" s="165">
        <f>IF(M323="sníž. přenesená",J323,0)</f>
        <v>0</v>
      </c>
      <c r="BH323" s="165">
        <f>IF(M323="nulová",J323,0)</f>
        <v>0</v>
      </c>
      <c r="BI323" s="20" t="s">
        <v>76</v>
      </c>
      <c r="BJ323" s="165">
        <f>ROUND(I323*H323,2)</f>
        <v>0</v>
      </c>
      <c r="BK323" s="20" t="s">
        <v>120</v>
      </c>
      <c r="BL323" s="20" t="s">
        <v>581</v>
      </c>
    </row>
    <row r="324" spans="2:64" s="1" customFormat="1">
      <c r="B324" s="37"/>
      <c r="C324" s="238" t="s">
        <v>290</v>
      </c>
      <c r="D324" s="238" t="s">
        <v>121</v>
      </c>
      <c r="E324" s="232" t="s">
        <v>496</v>
      </c>
      <c r="F324" s="243" t="s">
        <v>497</v>
      </c>
      <c r="G324" s="239" t="s">
        <v>119</v>
      </c>
      <c r="H324" s="240">
        <v>12</v>
      </c>
      <c r="I324" s="171"/>
      <c r="J324" s="172">
        <f t="shared" si="3"/>
        <v>0</v>
      </c>
      <c r="K324" s="37"/>
      <c r="L324" s="177"/>
      <c r="M324" s="38"/>
      <c r="N324" s="38"/>
      <c r="O324" s="38"/>
      <c r="P324" s="38"/>
      <c r="Q324" s="38"/>
      <c r="R324" s="38"/>
      <c r="S324" s="65"/>
      <c r="AS324" s="20" t="s">
        <v>143</v>
      </c>
      <c r="AT324" s="20" t="s">
        <v>78</v>
      </c>
    </row>
    <row r="325" spans="2:64" s="1" customFormat="1" ht="16.5" customHeight="1">
      <c r="B325" s="153"/>
      <c r="C325" s="233"/>
      <c r="D325" s="233"/>
      <c r="E325" s="233"/>
      <c r="F325" s="237" t="s">
        <v>530</v>
      </c>
      <c r="G325" s="233"/>
      <c r="H325" s="233"/>
      <c r="I325" s="244"/>
      <c r="J325" s="244"/>
      <c r="K325" s="173"/>
      <c r="L325" s="174" t="s">
        <v>5</v>
      </c>
      <c r="M325" s="175" t="s">
        <v>41</v>
      </c>
      <c r="N325" s="38"/>
      <c r="O325" s="163">
        <f>N325*H325</f>
        <v>0</v>
      </c>
      <c r="P325" s="163">
        <v>0</v>
      </c>
      <c r="Q325" s="163">
        <f>P325*H325</f>
        <v>0</v>
      </c>
      <c r="R325" s="163">
        <v>0</v>
      </c>
      <c r="S325" s="164">
        <f>R325*H325</f>
        <v>0</v>
      </c>
      <c r="AQ325" s="20" t="s">
        <v>122</v>
      </c>
      <c r="AS325" s="20" t="s">
        <v>121</v>
      </c>
      <c r="AT325" s="20" t="s">
        <v>78</v>
      </c>
      <c r="AX325" s="20" t="s">
        <v>117</v>
      </c>
      <c r="BD325" s="165">
        <f>IF(M325="základní",J325,0)</f>
        <v>0</v>
      </c>
      <c r="BE325" s="165">
        <f>IF(M325="snížená",J325,0)</f>
        <v>0</v>
      </c>
      <c r="BF325" s="165">
        <f>IF(M325="zákl. přenesená",J325,0)</f>
        <v>0</v>
      </c>
      <c r="BG325" s="165">
        <f>IF(M325="sníž. přenesená",J325,0)</f>
        <v>0</v>
      </c>
      <c r="BH325" s="165">
        <f>IF(M325="nulová",J325,0)</f>
        <v>0</v>
      </c>
      <c r="BI325" s="20" t="s">
        <v>76</v>
      </c>
      <c r="BJ325" s="165">
        <f>ROUND(I325*H325,2)</f>
        <v>0</v>
      </c>
      <c r="BK325" s="20" t="s">
        <v>120</v>
      </c>
      <c r="BL325" s="20" t="s">
        <v>303</v>
      </c>
    </row>
    <row r="326" spans="2:64" s="1" customFormat="1">
      <c r="B326" s="37"/>
      <c r="C326" s="154" t="s">
        <v>291</v>
      </c>
      <c r="D326" s="154" t="s">
        <v>118</v>
      </c>
      <c r="E326" s="155" t="s">
        <v>133</v>
      </c>
      <c r="F326" s="242" t="s">
        <v>1224</v>
      </c>
      <c r="G326" s="157" t="s">
        <v>119</v>
      </c>
      <c r="H326" s="158">
        <v>30</v>
      </c>
      <c r="I326" s="171"/>
      <c r="J326" s="172">
        <f t="shared" si="3"/>
        <v>0</v>
      </c>
      <c r="K326" s="37"/>
      <c r="L326" s="177"/>
      <c r="M326" s="38"/>
      <c r="N326" s="38"/>
      <c r="O326" s="38"/>
      <c r="P326" s="38"/>
      <c r="Q326" s="38"/>
      <c r="R326" s="38"/>
      <c r="S326" s="65"/>
      <c r="AS326" s="20" t="s">
        <v>131</v>
      </c>
      <c r="AT326" s="20" t="s">
        <v>78</v>
      </c>
    </row>
    <row r="327" spans="2:64" s="1" customFormat="1" ht="16.5" customHeight="1">
      <c r="B327" s="153"/>
      <c r="C327" s="154" t="s">
        <v>292</v>
      </c>
      <c r="D327" s="154" t="s">
        <v>118</v>
      </c>
      <c r="E327" s="155" t="s">
        <v>127</v>
      </c>
      <c r="F327" s="242" t="s">
        <v>1225</v>
      </c>
      <c r="G327" s="157" t="s">
        <v>119</v>
      </c>
      <c r="H327" s="158">
        <v>30</v>
      </c>
      <c r="I327" s="159"/>
      <c r="J327" s="160">
        <f t="shared" si="3"/>
        <v>0</v>
      </c>
      <c r="K327" s="173"/>
      <c r="L327" s="174" t="s">
        <v>5</v>
      </c>
      <c r="M327" s="175" t="s">
        <v>41</v>
      </c>
      <c r="N327" s="38"/>
      <c r="O327" s="163">
        <f>N327*H327</f>
        <v>0</v>
      </c>
      <c r="P327" s="163">
        <v>0</v>
      </c>
      <c r="Q327" s="163">
        <f>P327*H327</f>
        <v>0</v>
      </c>
      <c r="R327" s="163">
        <v>0</v>
      </c>
      <c r="S327" s="164">
        <f>R327*H327</f>
        <v>0</v>
      </c>
      <c r="AQ327" s="20" t="s">
        <v>122</v>
      </c>
      <c r="AS327" s="20" t="s">
        <v>121</v>
      </c>
      <c r="AT327" s="20" t="s">
        <v>78</v>
      </c>
      <c r="AX327" s="20" t="s">
        <v>117</v>
      </c>
      <c r="BD327" s="165">
        <f>IF(M327="základní",J327,0)</f>
        <v>0</v>
      </c>
      <c r="BE327" s="165">
        <f>IF(M327="snížená",J327,0)</f>
        <v>0</v>
      </c>
      <c r="BF327" s="165">
        <f>IF(M327="zákl. přenesená",J327,0)</f>
        <v>0</v>
      </c>
      <c r="BG327" s="165">
        <f>IF(M327="sníž. přenesená",J327,0)</f>
        <v>0</v>
      </c>
      <c r="BH327" s="165">
        <f>IF(M327="nulová",J327,0)</f>
        <v>0</v>
      </c>
      <c r="BI327" s="20" t="s">
        <v>76</v>
      </c>
      <c r="BJ327" s="165">
        <f>ROUND(I327*H327,2)</f>
        <v>0</v>
      </c>
      <c r="BK327" s="20" t="s">
        <v>120</v>
      </c>
      <c r="BL327" s="20" t="s">
        <v>582</v>
      </c>
    </row>
    <row r="328" spans="2:64" s="1" customFormat="1">
      <c r="B328" s="37"/>
      <c r="C328" s="238" t="s">
        <v>293</v>
      </c>
      <c r="D328" s="238" t="s">
        <v>121</v>
      </c>
      <c r="E328" s="232" t="s">
        <v>590</v>
      </c>
      <c r="F328" s="243" t="s">
        <v>591</v>
      </c>
      <c r="G328" s="239" t="s">
        <v>119</v>
      </c>
      <c r="H328" s="240">
        <v>30</v>
      </c>
      <c r="I328" s="171"/>
      <c r="J328" s="172">
        <f t="shared" si="3"/>
        <v>0</v>
      </c>
      <c r="K328" s="37"/>
      <c r="L328" s="177"/>
      <c r="M328" s="38"/>
      <c r="N328" s="38"/>
      <c r="O328" s="38"/>
      <c r="P328" s="38"/>
      <c r="Q328" s="38"/>
      <c r="R328" s="38"/>
      <c r="S328" s="65"/>
      <c r="AS328" s="20" t="s">
        <v>131</v>
      </c>
      <c r="AT328" s="20" t="s">
        <v>78</v>
      </c>
    </row>
    <row r="329" spans="2:64" s="1" customFormat="1" ht="25.5" customHeight="1">
      <c r="B329" s="153"/>
      <c r="C329" s="233"/>
      <c r="D329" s="233"/>
      <c r="E329" s="233"/>
      <c r="F329" s="237" t="s">
        <v>856</v>
      </c>
      <c r="G329" s="233"/>
      <c r="H329" s="233"/>
      <c r="I329" s="244"/>
      <c r="J329" s="244"/>
      <c r="K329" s="37"/>
      <c r="L329" s="161" t="s">
        <v>5</v>
      </c>
      <c r="M329" s="162" t="s">
        <v>41</v>
      </c>
      <c r="N329" s="38"/>
      <c r="O329" s="163">
        <f>N329*H329</f>
        <v>0</v>
      </c>
      <c r="P329" s="163">
        <v>0</v>
      </c>
      <c r="Q329" s="163">
        <f>P329*H329</f>
        <v>0</v>
      </c>
      <c r="R329" s="163">
        <v>0</v>
      </c>
      <c r="S329" s="164">
        <f>R329*H329</f>
        <v>0</v>
      </c>
      <c r="AQ329" s="20" t="s">
        <v>120</v>
      </c>
      <c r="AS329" s="20" t="s">
        <v>118</v>
      </c>
      <c r="AT329" s="20" t="s">
        <v>78</v>
      </c>
      <c r="AX329" s="20" t="s">
        <v>117</v>
      </c>
      <c r="BD329" s="165">
        <f>IF(M329="základní",J329,0)</f>
        <v>0</v>
      </c>
      <c r="BE329" s="165">
        <f>IF(M329="snížená",J329,0)</f>
        <v>0</v>
      </c>
      <c r="BF329" s="165">
        <f>IF(M329="zákl. přenesená",J329,0)</f>
        <v>0</v>
      </c>
      <c r="BG329" s="165">
        <f>IF(M329="sníž. přenesená",J329,0)</f>
        <v>0</v>
      </c>
      <c r="BH329" s="165">
        <f>IF(M329="nulová",J329,0)</f>
        <v>0</v>
      </c>
      <c r="BI329" s="20" t="s">
        <v>76</v>
      </c>
      <c r="BJ329" s="165">
        <f>ROUND(I329*H329,2)</f>
        <v>0</v>
      </c>
      <c r="BK329" s="20" t="s">
        <v>120</v>
      </c>
      <c r="BL329" s="20" t="s">
        <v>583</v>
      </c>
    </row>
    <row r="330" spans="2:64" s="1" customFormat="1" ht="16.5" customHeight="1">
      <c r="B330" s="153"/>
      <c r="C330" s="154" t="s">
        <v>294</v>
      </c>
      <c r="D330" s="154" t="s">
        <v>118</v>
      </c>
      <c r="E330" s="155" t="s">
        <v>133</v>
      </c>
      <c r="F330" s="242" t="s">
        <v>1224</v>
      </c>
      <c r="G330" s="157" t="s">
        <v>119</v>
      </c>
      <c r="H330" s="158">
        <v>30</v>
      </c>
      <c r="I330" s="171"/>
      <c r="J330" s="172">
        <f t="shared" si="3"/>
        <v>0</v>
      </c>
      <c r="K330" s="173"/>
      <c r="L330" s="174" t="s">
        <v>5</v>
      </c>
      <c r="M330" s="175" t="s">
        <v>41</v>
      </c>
      <c r="N330" s="38"/>
      <c r="O330" s="163">
        <f>N330*H330</f>
        <v>0</v>
      </c>
      <c r="P330" s="163">
        <v>0</v>
      </c>
      <c r="Q330" s="163">
        <f>P330*H330</f>
        <v>0</v>
      </c>
      <c r="R330" s="163">
        <v>0</v>
      </c>
      <c r="S330" s="164">
        <f>R330*H330</f>
        <v>0</v>
      </c>
      <c r="AQ330" s="20" t="s">
        <v>122</v>
      </c>
      <c r="AS330" s="20" t="s">
        <v>121</v>
      </c>
      <c r="AT330" s="20" t="s">
        <v>78</v>
      </c>
      <c r="AX330" s="20" t="s">
        <v>117</v>
      </c>
      <c r="BD330" s="165">
        <f>IF(M330="základní",J330,0)</f>
        <v>0</v>
      </c>
      <c r="BE330" s="165">
        <f>IF(M330="snížená",J330,0)</f>
        <v>0</v>
      </c>
      <c r="BF330" s="165">
        <f>IF(M330="zákl. přenesená",J330,0)</f>
        <v>0</v>
      </c>
      <c r="BG330" s="165">
        <f>IF(M330="sníž. přenesená",J330,0)</f>
        <v>0</v>
      </c>
      <c r="BH330" s="165">
        <f>IF(M330="nulová",J330,0)</f>
        <v>0</v>
      </c>
      <c r="BI330" s="20" t="s">
        <v>76</v>
      </c>
      <c r="BJ330" s="165">
        <f>ROUND(I330*H330,2)</f>
        <v>0</v>
      </c>
      <c r="BK330" s="20" t="s">
        <v>120</v>
      </c>
      <c r="BL330" s="20" t="s">
        <v>309</v>
      </c>
    </row>
    <row r="331" spans="2:64" s="1" customFormat="1" ht="15">
      <c r="B331" s="37"/>
      <c r="C331" s="241"/>
      <c r="D331" s="235" t="s">
        <v>357</v>
      </c>
      <c r="E331" s="235"/>
      <c r="F331" s="235"/>
      <c r="G331" s="235"/>
      <c r="H331" s="235"/>
      <c r="I331" s="244"/>
      <c r="J331" s="244">
        <f>SUM(J332:J388)</f>
        <v>0</v>
      </c>
      <c r="K331" s="37"/>
      <c r="L331" s="177"/>
      <c r="M331" s="38"/>
      <c r="N331" s="38"/>
      <c r="O331" s="38"/>
      <c r="P331" s="38"/>
      <c r="Q331" s="38"/>
      <c r="R331" s="38"/>
      <c r="S331" s="65"/>
      <c r="AS331" s="20" t="s">
        <v>131</v>
      </c>
      <c r="AT331" s="20" t="s">
        <v>78</v>
      </c>
    </row>
    <row r="332" spans="2:64" s="1" customFormat="1" ht="16.5" customHeight="1">
      <c r="B332" s="153"/>
      <c r="C332" s="154" t="s">
        <v>295</v>
      </c>
      <c r="D332" s="154" t="s">
        <v>118</v>
      </c>
      <c r="E332" s="155" t="s">
        <v>399</v>
      </c>
      <c r="F332" s="242" t="s">
        <v>1198</v>
      </c>
      <c r="G332" s="157" t="s">
        <v>135</v>
      </c>
      <c r="H332" s="158">
        <v>2</v>
      </c>
      <c r="I332" s="171"/>
      <c r="J332" s="172">
        <f t="shared" si="3"/>
        <v>0</v>
      </c>
      <c r="K332" s="173"/>
      <c r="L332" s="174" t="s">
        <v>5</v>
      </c>
      <c r="M332" s="175" t="s">
        <v>41</v>
      </c>
      <c r="N332" s="38"/>
      <c r="O332" s="163">
        <f>N332*H332</f>
        <v>0</v>
      </c>
      <c r="P332" s="163">
        <v>0</v>
      </c>
      <c r="Q332" s="163">
        <f>P332*H332</f>
        <v>0</v>
      </c>
      <c r="R332" s="163">
        <v>0</v>
      </c>
      <c r="S332" s="164">
        <f>R332*H332</f>
        <v>0</v>
      </c>
      <c r="AQ332" s="20" t="s">
        <v>122</v>
      </c>
      <c r="AS332" s="20" t="s">
        <v>121</v>
      </c>
      <c r="AT332" s="20" t="s">
        <v>78</v>
      </c>
      <c r="AX332" s="20" t="s">
        <v>117</v>
      </c>
      <c r="BD332" s="165">
        <f>IF(M332="základní",J332,0)</f>
        <v>0</v>
      </c>
      <c r="BE332" s="165">
        <f>IF(M332="snížená",J332,0)</f>
        <v>0</v>
      </c>
      <c r="BF332" s="165">
        <f>IF(M332="zákl. přenesená",J332,0)</f>
        <v>0</v>
      </c>
      <c r="BG332" s="165">
        <f>IF(M332="sníž. přenesená",J332,0)</f>
        <v>0</v>
      </c>
      <c r="BH332" s="165">
        <f>IF(M332="nulová",J332,0)</f>
        <v>0</v>
      </c>
      <c r="BI332" s="20" t="s">
        <v>76</v>
      </c>
      <c r="BJ332" s="165">
        <f>ROUND(I332*H332,2)</f>
        <v>0</v>
      </c>
      <c r="BK332" s="20" t="s">
        <v>120</v>
      </c>
      <c r="BL332" s="20" t="s">
        <v>313</v>
      </c>
    </row>
    <row r="333" spans="2:64" s="1" customFormat="1" ht="13.5" customHeight="1">
      <c r="B333" s="37"/>
      <c r="C333" s="238" t="s">
        <v>297</v>
      </c>
      <c r="D333" s="238" t="s">
        <v>121</v>
      </c>
      <c r="E333" s="232" t="s">
        <v>552</v>
      </c>
      <c r="F333" s="243" t="s">
        <v>1221</v>
      </c>
      <c r="G333" s="239" t="s">
        <v>135</v>
      </c>
      <c r="H333" s="240">
        <v>2</v>
      </c>
      <c r="I333" s="159"/>
      <c r="J333" s="160">
        <f t="shared" si="3"/>
        <v>0</v>
      </c>
      <c r="K333" s="37"/>
      <c r="L333" s="177"/>
      <c r="M333" s="38"/>
      <c r="N333" s="38"/>
      <c r="O333" s="38"/>
      <c r="P333" s="38"/>
      <c r="Q333" s="38"/>
      <c r="R333" s="38"/>
      <c r="S333" s="65"/>
      <c r="AS333" s="20" t="s">
        <v>131</v>
      </c>
      <c r="AT333" s="20" t="s">
        <v>78</v>
      </c>
    </row>
    <row r="334" spans="2:64" s="1" customFormat="1" ht="25.5" customHeight="1">
      <c r="B334" s="153"/>
      <c r="C334" s="233"/>
      <c r="D334" s="233"/>
      <c r="E334" s="233"/>
      <c r="F334" s="237" t="s">
        <v>594</v>
      </c>
      <c r="G334" s="233"/>
      <c r="H334" s="233"/>
      <c r="I334" s="245"/>
      <c r="J334" s="245"/>
      <c r="K334" s="37"/>
      <c r="L334" s="161" t="s">
        <v>5</v>
      </c>
      <c r="M334" s="162" t="s">
        <v>41</v>
      </c>
      <c r="N334" s="38"/>
      <c r="O334" s="163">
        <f>N334*H334</f>
        <v>0</v>
      </c>
      <c r="P334" s="163">
        <v>0</v>
      </c>
      <c r="Q334" s="163">
        <f>P334*H334</f>
        <v>0</v>
      </c>
      <c r="R334" s="163">
        <v>0</v>
      </c>
      <c r="S334" s="164">
        <f>R334*H334</f>
        <v>0</v>
      </c>
      <c r="AQ334" s="20" t="s">
        <v>120</v>
      </c>
      <c r="AS334" s="20" t="s">
        <v>118</v>
      </c>
      <c r="AT334" s="20" t="s">
        <v>78</v>
      </c>
      <c r="AX334" s="20" t="s">
        <v>117</v>
      </c>
      <c r="BD334" s="165">
        <f>IF(M334="základní",J334,0)</f>
        <v>0</v>
      </c>
      <c r="BE334" s="165">
        <f>IF(M334="snížená",J334,0)</f>
        <v>0</v>
      </c>
      <c r="BF334" s="165">
        <f>IF(M334="zákl. přenesená",J334,0)</f>
        <v>0</v>
      </c>
      <c r="BG334" s="165">
        <f>IF(M334="sníž. přenesená",J334,0)</f>
        <v>0</v>
      </c>
      <c r="BH334" s="165">
        <f>IF(M334="nulová",J334,0)</f>
        <v>0</v>
      </c>
      <c r="BI334" s="20" t="s">
        <v>76</v>
      </c>
      <c r="BJ334" s="165">
        <f>ROUND(I334*H334,2)</f>
        <v>0</v>
      </c>
      <c r="BK334" s="20" t="s">
        <v>120</v>
      </c>
      <c r="BL334" s="20" t="s">
        <v>584</v>
      </c>
    </row>
    <row r="335" spans="2:64" s="1" customFormat="1" ht="16.5" customHeight="1">
      <c r="B335" s="153"/>
      <c r="C335" s="154" t="s">
        <v>299</v>
      </c>
      <c r="D335" s="154" t="s">
        <v>118</v>
      </c>
      <c r="E335" s="155" t="s">
        <v>392</v>
      </c>
      <c r="F335" s="242" t="s">
        <v>1197</v>
      </c>
      <c r="G335" s="157" t="s">
        <v>135</v>
      </c>
      <c r="H335" s="158">
        <v>1</v>
      </c>
      <c r="I335" s="159"/>
      <c r="J335" s="160">
        <f t="shared" si="3"/>
        <v>0</v>
      </c>
      <c r="K335" s="173"/>
      <c r="L335" s="174" t="s">
        <v>5</v>
      </c>
      <c r="M335" s="175" t="s">
        <v>41</v>
      </c>
      <c r="N335" s="38"/>
      <c r="O335" s="163">
        <f>N335*H335</f>
        <v>0</v>
      </c>
      <c r="P335" s="163">
        <v>0</v>
      </c>
      <c r="Q335" s="163">
        <f>P335*H335</f>
        <v>0</v>
      </c>
      <c r="R335" s="163">
        <v>0</v>
      </c>
      <c r="S335" s="164">
        <f>R335*H335</f>
        <v>0</v>
      </c>
      <c r="AQ335" s="20" t="s">
        <v>122</v>
      </c>
      <c r="AS335" s="20" t="s">
        <v>121</v>
      </c>
      <c r="AT335" s="20" t="s">
        <v>78</v>
      </c>
      <c r="AX335" s="20" t="s">
        <v>117</v>
      </c>
      <c r="BD335" s="165">
        <f>IF(M335="základní",J335,0)</f>
        <v>0</v>
      </c>
      <c r="BE335" s="165">
        <f>IF(M335="snížená",J335,0)</f>
        <v>0</v>
      </c>
      <c r="BF335" s="165">
        <f>IF(M335="zákl. přenesená",J335,0)</f>
        <v>0</v>
      </c>
      <c r="BG335" s="165">
        <f>IF(M335="sníž. přenesená",J335,0)</f>
        <v>0</v>
      </c>
      <c r="BH335" s="165">
        <f>IF(M335="nulová",J335,0)</f>
        <v>0</v>
      </c>
      <c r="BI335" s="20" t="s">
        <v>76</v>
      </c>
      <c r="BJ335" s="165">
        <f>ROUND(I335*H335,2)</f>
        <v>0</v>
      </c>
      <c r="BK335" s="20" t="s">
        <v>120</v>
      </c>
      <c r="BL335" s="20" t="s">
        <v>321</v>
      </c>
    </row>
    <row r="336" spans="2:64" s="1" customFormat="1">
      <c r="B336" s="37"/>
      <c r="C336" s="233"/>
      <c r="D336" s="233"/>
      <c r="E336" s="233"/>
      <c r="F336" s="237" t="s">
        <v>594</v>
      </c>
      <c r="G336" s="233"/>
      <c r="H336" s="233"/>
      <c r="I336" s="245"/>
      <c r="J336" s="245"/>
      <c r="K336" s="37"/>
      <c r="L336" s="177"/>
      <c r="M336" s="38"/>
      <c r="N336" s="38"/>
      <c r="O336" s="38"/>
      <c r="P336" s="38"/>
      <c r="Q336" s="38"/>
      <c r="R336" s="38"/>
      <c r="S336" s="65"/>
      <c r="AS336" s="20" t="s">
        <v>131</v>
      </c>
      <c r="AT336" s="20" t="s">
        <v>78</v>
      </c>
    </row>
    <row r="337" spans="2:64" s="1" customFormat="1" ht="16.5" customHeight="1">
      <c r="B337" s="153"/>
      <c r="C337" s="238" t="s">
        <v>302</v>
      </c>
      <c r="D337" s="238" t="s">
        <v>121</v>
      </c>
      <c r="E337" s="232" t="s">
        <v>559</v>
      </c>
      <c r="F337" s="243" t="s">
        <v>560</v>
      </c>
      <c r="G337" s="239" t="s">
        <v>135</v>
      </c>
      <c r="H337" s="240">
        <v>1</v>
      </c>
      <c r="I337" s="159"/>
      <c r="J337" s="160">
        <f t="shared" si="3"/>
        <v>0</v>
      </c>
      <c r="K337" s="173"/>
      <c r="L337" s="174" t="s">
        <v>5</v>
      </c>
      <c r="M337" s="175" t="s">
        <v>41</v>
      </c>
      <c r="N337" s="38"/>
      <c r="O337" s="163">
        <f>N337*H337</f>
        <v>0</v>
      </c>
      <c r="P337" s="163">
        <v>0</v>
      </c>
      <c r="Q337" s="163">
        <f>P337*H337</f>
        <v>0</v>
      </c>
      <c r="R337" s="163">
        <v>0</v>
      </c>
      <c r="S337" s="164">
        <f>R337*H337</f>
        <v>0</v>
      </c>
      <c r="AQ337" s="20" t="s">
        <v>122</v>
      </c>
      <c r="AS337" s="20" t="s">
        <v>121</v>
      </c>
      <c r="AT337" s="20" t="s">
        <v>78</v>
      </c>
      <c r="AX337" s="20" t="s">
        <v>117</v>
      </c>
      <c r="BD337" s="165">
        <f>IF(M337="základní",J337,0)</f>
        <v>0</v>
      </c>
      <c r="BE337" s="165">
        <f>IF(M337="snížená",J337,0)</f>
        <v>0</v>
      </c>
      <c r="BF337" s="165">
        <f>IF(M337="zákl. přenesená",J337,0)</f>
        <v>0</v>
      </c>
      <c r="BG337" s="165">
        <f>IF(M337="sníž. přenesená",J337,0)</f>
        <v>0</v>
      </c>
      <c r="BH337" s="165">
        <f>IF(M337="nulová",J337,0)</f>
        <v>0</v>
      </c>
      <c r="BI337" s="20" t="s">
        <v>76</v>
      </c>
      <c r="BJ337" s="165">
        <f>ROUND(I337*H337,2)</f>
        <v>0</v>
      </c>
      <c r="BK337" s="20" t="s">
        <v>120</v>
      </c>
      <c r="BL337" s="20" t="s">
        <v>331</v>
      </c>
    </row>
    <row r="338" spans="2:64" s="1" customFormat="1">
      <c r="B338" s="37"/>
      <c r="C338" s="233"/>
      <c r="D338" s="233"/>
      <c r="E338" s="233"/>
      <c r="F338" s="237" t="s">
        <v>594</v>
      </c>
      <c r="G338" s="233"/>
      <c r="H338" s="233"/>
      <c r="I338" s="245"/>
      <c r="J338" s="245"/>
      <c r="K338" s="37"/>
      <c r="L338" s="177"/>
      <c r="M338" s="38"/>
      <c r="N338" s="38"/>
      <c r="O338" s="38"/>
      <c r="P338" s="38"/>
      <c r="Q338" s="38"/>
      <c r="R338" s="38"/>
      <c r="S338" s="65"/>
      <c r="AS338" s="20" t="s">
        <v>131</v>
      </c>
      <c r="AT338" s="20" t="s">
        <v>78</v>
      </c>
    </row>
    <row r="339" spans="2:64" s="1" customFormat="1" ht="25.5" customHeight="1">
      <c r="B339" s="153"/>
      <c r="C339" s="154" t="s">
        <v>303</v>
      </c>
      <c r="D339" s="154" t="s">
        <v>118</v>
      </c>
      <c r="E339" s="155" t="s">
        <v>553</v>
      </c>
      <c r="F339" s="242" t="s">
        <v>1222</v>
      </c>
      <c r="G339" s="157" t="s">
        <v>135</v>
      </c>
      <c r="H339" s="158">
        <v>2</v>
      </c>
      <c r="I339" s="159"/>
      <c r="J339" s="160">
        <f t="shared" si="3"/>
        <v>0</v>
      </c>
      <c r="K339" s="37"/>
      <c r="L339" s="161" t="s">
        <v>5</v>
      </c>
      <c r="M339" s="162" t="s">
        <v>41</v>
      </c>
      <c r="N339" s="38"/>
      <c r="O339" s="163">
        <f>N339*H339</f>
        <v>0</v>
      </c>
      <c r="P339" s="163">
        <v>0</v>
      </c>
      <c r="Q339" s="163">
        <f>P339*H339</f>
        <v>0</v>
      </c>
      <c r="R339" s="163">
        <v>0</v>
      </c>
      <c r="S339" s="164">
        <f>R339*H339</f>
        <v>0</v>
      </c>
      <c r="AQ339" s="20" t="s">
        <v>120</v>
      </c>
      <c r="AS339" s="20" t="s">
        <v>118</v>
      </c>
      <c r="AT339" s="20" t="s">
        <v>78</v>
      </c>
      <c r="AX339" s="20" t="s">
        <v>117</v>
      </c>
      <c r="BD339" s="165">
        <f>IF(M339="základní",J339,0)</f>
        <v>0</v>
      </c>
      <c r="BE339" s="165">
        <f>IF(M339="snížená",J339,0)</f>
        <v>0</v>
      </c>
      <c r="BF339" s="165">
        <f>IF(M339="zákl. přenesená",J339,0)</f>
        <v>0</v>
      </c>
      <c r="BG339" s="165">
        <f>IF(M339="sníž. přenesená",J339,0)</f>
        <v>0</v>
      </c>
      <c r="BH339" s="165">
        <f>IF(M339="nulová",J339,0)</f>
        <v>0</v>
      </c>
      <c r="BI339" s="20" t="s">
        <v>76</v>
      </c>
      <c r="BJ339" s="165">
        <f>ROUND(I339*H339,2)</f>
        <v>0</v>
      </c>
      <c r="BK339" s="20" t="s">
        <v>120</v>
      </c>
      <c r="BL339" s="20" t="s">
        <v>585</v>
      </c>
    </row>
    <row r="340" spans="2:64" s="1" customFormat="1" ht="16.5" customHeight="1">
      <c r="B340" s="153"/>
      <c r="C340" s="233"/>
      <c r="D340" s="233"/>
      <c r="E340" s="233"/>
      <c r="F340" s="237" t="s">
        <v>594</v>
      </c>
      <c r="G340" s="233"/>
      <c r="H340" s="233"/>
      <c r="I340" s="245"/>
      <c r="J340" s="245"/>
      <c r="K340" s="173"/>
      <c r="L340" s="174" t="s">
        <v>5</v>
      </c>
      <c r="M340" s="175" t="s">
        <v>41</v>
      </c>
      <c r="N340" s="38"/>
      <c r="O340" s="163">
        <f>N340*H340</f>
        <v>0</v>
      </c>
      <c r="P340" s="163">
        <v>0</v>
      </c>
      <c r="Q340" s="163">
        <f>P340*H340</f>
        <v>0</v>
      </c>
      <c r="R340" s="163">
        <v>0</v>
      </c>
      <c r="S340" s="164">
        <f>R340*H340</f>
        <v>0</v>
      </c>
      <c r="AQ340" s="20" t="s">
        <v>122</v>
      </c>
      <c r="AS340" s="20" t="s">
        <v>121</v>
      </c>
      <c r="AT340" s="20" t="s">
        <v>78</v>
      </c>
      <c r="AX340" s="20" t="s">
        <v>117</v>
      </c>
      <c r="BD340" s="165">
        <f>IF(M340="základní",J340,0)</f>
        <v>0</v>
      </c>
      <c r="BE340" s="165">
        <f>IF(M340="snížená",J340,0)</f>
        <v>0</v>
      </c>
      <c r="BF340" s="165">
        <f>IF(M340="zákl. přenesená",J340,0)</f>
        <v>0</v>
      </c>
      <c r="BG340" s="165">
        <f>IF(M340="sníž. přenesená",J340,0)</f>
        <v>0</v>
      </c>
      <c r="BH340" s="165">
        <f>IF(M340="nulová",J340,0)</f>
        <v>0</v>
      </c>
      <c r="BI340" s="20" t="s">
        <v>76</v>
      </c>
      <c r="BJ340" s="165">
        <f>ROUND(I340*H340,2)</f>
        <v>0</v>
      </c>
      <c r="BK340" s="20" t="s">
        <v>120</v>
      </c>
      <c r="BL340" s="20" t="s">
        <v>337</v>
      </c>
    </row>
    <row r="341" spans="2:64" s="1" customFormat="1" ht="13.5" customHeight="1">
      <c r="B341" s="37"/>
      <c r="C341" s="238" t="s">
        <v>304</v>
      </c>
      <c r="D341" s="238" t="s">
        <v>121</v>
      </c>
      <c r="E341" s="232" t="s">
        <v>555</v>
      </c>
      <c r="F341" s="243" t="s">
        <v>556</v>
      </c>
      <c r="G341" s="239" t="s">
        <v>135</v>
      </c>
      <c r="H341" s="240">
        <v>2</v>
      </c>
      <c r="I341" s="159"/>
      <c r="J341" s="160">
        <f t="shared" si="3"/>
        <v>0</v>
      </c>
      <c r="K341" s="37"/>
      <c r="L341" s="177"/>
      <c r="M341" s="38"/>
      <c r="N341" s="38"/>
      <c r="O341" s="38"/>
      <c r="P341" s="38"/>
      <c r="Q341" s="38"/>
      <c r="R341" s="38"/>
      <c r="S341" s="65"/>
      <c r="AS341" s="20" t="s">
        <v>131</v>
      </c>
      <c r="AT341" s="20" t="s">
        <v>78</v>
      </c>
    </row>
    <row r="342" spans="2:64" s="1" customFormat="1" ht="25.5" customHeight="1">
      <c r="B342" s="153"/>
      <c r="C342" s="233"/>
      <c r="D342" s="233"/>
      <c r="E342" s="233"/>
      <c r="F342" s="237" t="s">
        <v>594</v>
      </c>
      <c r="G342" s="233"/>
      <c r="H342" s="233"/>
      <c r="I342" s="245"/>
      <c r="J342" s="245"/>
      <c r="K342" s="37"/>
      <c r="L342" s="161" t="s">
        <v>5</v>
      </c>
      <c r="M342" s="162" t="s">
        <v>41</v>
      </c>
      <c r="N342" s="38"/>
      <c r="O342" s="163">
        <f>N342*H342</f>
        <v>0</v>
      </c>
      <c r="P342" s="163">
        <v>0</v>
      </c>
      <c r="Q342" s="163">
        <f>P342*H342</f>
        <v>0</v>
      </c>
      <c r="R342" s="163">
        <v>0</v>
      </c>
      <c r="S342" s="164">
        <f>R342*H342</f>
        <v>0</v>
      </c>
      <c r="AQ342" s="20" t="s">
        <v>120</v>
      </c>
      <c r="AS342" s="20" t="s">
        <v>118</v>
      </c>
      <c r="AT342" s="20" t="s">
        <v>78</v>
      </c>
      <c r="AX342" s="20" t="s">
        <v>117</v>
      </c>
      <c r="BD342" s="165">
        <f>IF(M342="základní",J342,0)</f>
        <v>0</v>
      </c>
      <c r="BE342" s="165">
        <f>IF(M342="snížená",J342,0)</f>
        <v>0</v>
      </c>
      <c r="BF342" s="165">
        <f>IF(M342="zákl. přenesená",J342,0)</f>
        <v>0</v>
      </c>
      <c r="BG342" s="165">
        <f>IF(M342="sníž. přenesená",J342,0)</f>
        <v>0</v>
      </c>
      <c r="BH342" s="165">
        <f>IF(M342="nulová",J342,0)</f>
        <v>0</v>
      </c>
      <c r="BI342" s="20" t="s">
        <v>76</v>
      </c>
      <c r="BJ342" s="165">
        <f>ROUND(I342*H342,2)</f>
        <v>0</v>
      </c>
      <c r="BK342" s="20" t="s">
        <v>120</v>
      </c>
      <c r="BL342" s="20" t="s">
        <v>586</v>
      </c>
    </row>
    <row r="343" spans="2:64" s="1" customFormat="1" ht="16.5" customHeight="1">
      <c r="B343" s="153"/>
      <c r="C343" s="154" t="s">
        <v>306</v>
      </c>
      <c r="D343" s="154" t="s">
        <v>118</v>
      </c>
      <c r="E343" s="155" t="s">
        <v>386</v>
      </c>
      <c r="F343" s="242" t="s">
        <v>1193</v>
      </c>
      <c r="G343" s="157" t="s">
        <v>135</v>
      </c>
      <c r="H343" s="158">
        <v>2</v>
      </c>
      <c r="I343" s="159"/>
      <c r="J343" s="160">
        <f t="shared" si="3"/>
        <v>0</v>
      </c>
      <c r="K343" s="173"/>
      <c r="L343" s="174" t="s">
        <v>5</v>
      </c>
      <c r="M343" s="175" t="s">
        <v>41</v>
      </c>
      <c r="N343" s="38"/>
      <c r="O343" s="163">
        <f>N343*H343</f>
        <v>0</v>
      </c>
      <c r="P343" s="163">
        <v>0</v>
      </c>
      <c r="Q343" s="163">
        <f>P343*H343</f>
        <v>0</v>
      </c>
      <c r="R343" s="163">
        <v>0</v>
      </c>
      <c r="S343" s="164">
        <f>R343*H343</f>
        <v>0</v>
      </c>
      <c r="AQ343" s="20" t="s">
        <v>122</v>
      </c>
      <c r="AS343" s="20" t="s">
        <v>121</v>
      </c>
      <c r="AT343" s="20" t="s">
        <v>78</v>
      </c>
      <c r="AX343" s="20" t="s">
        <v>117</v>
      </c>
      <c r="BD343" s="165">
        <f>IF(M343="základní",J343,0)</f>
        <v>0</v>
      </c>
      <c r="BE343" s="165">
        <f>IF(M343="snížená",J343,0)</f>
        <v>0</v>
      </c>
      <c r="BF343" s="165">
        <f>IF(M343="zákl. přenesená",J343,0)</f>
        <v>0</v>
      </c>
      <c r="BG343" s="165">
        <f>IF(M343="sníž. přenesená",J343,0)</f>
        <v>0</v>
      </c>
      <c r="BH343" s="165">
        <f>IF(M343="nulová",J343,0)</f>
        <v>0</v>
      </c>
      <c r="BI343" s="20" t="s">
        <v>76</v>
      </c>
      <c r="BJ343" s="165">
        <f>ROUND(I343*H343,2)</f>
        <v>0</v>
      </c>
      <c r="BK343" s="20" t="s">
        <v>120</v>
      </c>
      <c r="BL343" s="20" t="s">
        <v>343</v>
      </c>
    </row>
    <row r="344" spans="2:64" s="1" customFormat="1">
      <c r="B344" s="37"/>
      <c r="C344" s="233"/>
      <c r="D344" s="233"/>
      <c r="E344" s="233"/>
      <c r="F344" s="237" t="s">
        <v>594</v>
      </c>
      <c r="G344" s="233"/>
      <c r="H344" s="233"/>
      <c r="I344" s="245"/>
      <c r="J344" s="245"/>
      <c r="K344" s="37"/>
      <c r="L344" s="177"/>
      <c r="M344" s="38"/>
      <c r="N344" s="38"/>
      <c r="O344" s="38"/>
      <c r="P344" s="38"/>
      <c r="Q344" s="38"/>
      <c r="R344" s="38"/>
      <c r="S344" s="65"/>
      <c r="AS344" s="20" t="s">
        <v>131</v>
      </c>
      <c r="AT344" s="20" t="s">
        <v>78</v>
      </c>
    </row>
    <row r="345" spans="2:64" s="1" customFormat="1" ht="25.5" customHeight="1">
      <c r="B345" s="153"/>
      <c r="C345" s="238" t="s">
        <v>308</v>
      </c>
      <c r="D345" s="238" t="s">
        <v>121</v>
      </c>
      <c r="E345" s="232" t="s">
        <v>572</v>
      </c>
      <c r="F345" s="243" t="s">
        <v>573</v>
      </c>
      <c r="G345" s="239" t="s">
        <v>135</v>
      </c>
      <c r="H345" s="240">
        <v>2</v>
      </c>
      <c r="I345" s="159"/>
      <c r="J345" s="160">
        <f t="shared" si="3"/>
        <v>0</v>
      </c>
      <c r="K345" s="37"/>
      <c r="L345" s="161" t="s">
        <v>5</v>
      </c>
      <c r="M345" s="162" t="s">
        <v>41</v>
      </c>
      <c r="N345" s="38"/>
      <c r="O345" s="163">
        <f>N345*H345</f>
        <v>0</v>
      </c>
      <c r="P345" s="163">
        <v>0</v>
      </c>
      <c r="Q345" s="163">
        <f>P345*H345</f>
        <v>0</v>
      </c>
      <c r="R345" s="163">
        <v>0</v>
      </c>
      <c r="S345" s="164">
        <f>R345*H345</f>
        <v>0</v>
      </c>
      <c r="AQ345" s="20" t="s">
        <v>120</v>
      </c>
      <c r="AS345" s="20" t="s">
        <v>118</v>
      </c>
      <c r="AT345" s="20" t="s">
        <v>78</v>
      </c>
      <c r="AX345" s="20" t="s">
        <v>117</v>
      </c>
      <c r="BD345" s="165">
        <f>IF(M345="základní",J345,0)</f>
        <v>0</v>
      </c>
      <c r="BE345" s="165">
        <f>IF(M345="snížená",J345,0)</f>
        <v>0</v>
      </c>
      <c r="BF345" s="165">
        <f>IF(M345="zákl. přenesená",J345,0)</f>
        <v>0</v>
      </c>
      <c r="BG345" s="165">
        <f>IF(M345="sníž. přenesená",J345,0)</f>
        <v>0</v>
      </c>
      <c r="BH345" s="165">
        <f>IF(M345="nulová",J345,0)</f>
        <v>0</v>
      </c>
      <c r="BI345" s="20" t="s">
        <v>76</v>
      </c>
      <c r="BJ345" s="165">
        <f>ROUND(I345*H345,2)</f>
        <v>0</v>
      </c>
      <c r="BK345" s="20" t="s">
        <v>120</v>
      </c>
      <c r="BL345" s="20" t="s">
        <v>587</v>
      </c>
    </row>
    <row r="346" spans="2:64" s="1" customFormat="1" ht="16.5" customHeight="1">
      <c r="B346" s="153"/>
      <c r="C346" s="233"/>
      <c r="D346" s="233"/>
      <c r="E346" s="233"/>
      <c r="F346" s="237" t="s">
        <v>594</v>
      </c>
      <c r="G346" s="233"/>
      <c r="H346" s="233"/>
      <c r="I346" s="245"/>
      <c r="J346" s="245"/>
      <c r="K346" s="173"/>
      <c r="L346" s="174" t="s">
        <v>5</v>
      </c>
      <c r="M346" s="175" t="s">
        <v>41</v>
      </c>
      <c r="N346" s="38"/>
      <c r="O346" s="163">
        <f>N346*H346</f>
        <v>0</v>
      </c>
      <c r="P346" s="163">
        <v>0</v>
      </c>
      <c r="Q346" s="163">
        <f>P346*H346</f>
        <v>0</v>
      </c>
      <c r="R346" s="163">
        <v>0</v>
      </c>
      <c r="S346" s="164">
        <f>R346*H346</f>
        <v>0</v>
      </c>
      <c r="AQ346" s="20" t="s">
        <v>122</v>
      </c>
      <c r="AS346" s="20" t="s">
        <v>121</v>
      </c>
      <c r="AT346" s="20" t="s">
        <v>78</v>
      </c>
      <c r="AX346" s="20" t="s">
        <v>117</v>
      </c>
      <c r="BD346" s="165">
        <f>IF(M346="základní",J346,0)</f>
        <v>0</v>
      </c>
      <c r="BE346" s="165">
        <f>IF(M346="snížená",J346,0)</f>
        <v>0</v>
      </c>
      <c r="BF346" s="165">
        <f>IF(M346="zákl. přenesená",J346,0)</f>
        <v>0</v>
      </c>
      <c r="BG346" s="165">
        <f>IF(M346="sníž. přenesená",J346,0)</f>
        <v>0</v>
      </c>
      <c r="BH346" s="165">
        <f>IF(M346="nulová",J346,0)</f>
        <v>0</v>
      </c>
      <c r="BI346" s="20" t="s">
        <v>76</v>
      </c>
      <c r="BJ346" s="165">
        <f>ROUND(I346*H346,2)</f>
        <v>0</v>
      </c>
      <c r="BK346" s="20" t="s">
        <v>120</v>
      </c>
      <c r="BL346" s="20" t="s">
        <v>349</v>
      </c>
    </row>
    <row r="347" spans="2:64" s="1" customFormat="1">
      <c r="B347" s="37"/>
      <c r="C347" s="154" t="s">
        <v>309</v>
      </c>
      <c r="D347" s="154" t="s">
        <v>118</v>
      </c>
      <c r="E347" s="155" t="s">
        <v>390</v>
      </c>
      <c r="F347" s="242" t="s">
        <v>1194</v>
      </c>
      <c r="G347" s="157" t="s">
        <v>135</v>
      </c>
      <c r="H347" s="158">
        <v>1</v>
      </c>
      <c r="I347" s="159"/>
      <c r="J347" s="160">
        <f t="shared" si="3"/>
        <v>0</v>
      </c>
      <c r="K347" s="37"/>
      <c r="L347" s="177"/>
      <c r="M347" s="38"/>
      <c r="N347" s="38"/>
      <c r="O347" s="38"/>
      <c r="P347" s="38"/>
      <c r="Q347" s="38"/>
      <c r="R347" s="38"/>
      <c r="S347" s="65"/>
      <c r="AS347" s="20" t="s">
        <v>131</v>
      </c>
      <c r="AT347" s="20" t="s">
        <v>78</v>
      </c>
    </row>
    <row r="348" spans="2:64" s="1" customFormat="1" ht="16.5" customHeight="1">
      <c r="B348" s="153"/>
      <c r="C348" s="233"/>
      <c r="D348" s="233"/>
      <c r="E348" s="233"/>
      <c r="F348" s="237" t="s">
        <v>594</v>
      </c>
      <c r="G348" s="233"/>
      <c r="H348" s="233"/>
      <c r="I348" s="245"/>
      <c r="J348" s="245"/>
      <c r="K348" s="37"/>
      <c r="L348" s="161" t="s">
        <v>5</v>
      </c>
      <c r="M348" s="162" t="s">
        <v>41</v>
      </c>
      <c r="N348" s="38"/>
      <c r="O348" s="163">
        <f>N348*H348</f>
        <v>0</v>
      </c>
      <c r="P348" s="163">
        <v>0</v>
      </c>
      <c r="Q348" s="163">
        <f>P348*H348</f>
        <v>0</v>
      </c>
      <c r="R348" s="163">
        <v>0</v>
      </c>
      <c r="S348" s="164">
        <f>R348*H348</f>
        <v>0</v>
      </c>
      <c r="AQ348" s="20" t="s">
        <v>120</v>
      </c>
      <c r="AS348" s="20" t="s">
        <v>118</v>
      </c>
      <c r="AT348" s="20" t="s">
        <v>78</v>
      </c>
      <c r="AX348" s="20" t="s">
        <v>117</v>
      </c>
      <c r="BD348" s="165">
        <f>IF(M348="základní",J348,0)</f>
        <v>0</v>
      </c>
      <c r="BE348" s="165">
        <f>IF(M348="snížená",J348,0)</f>
        <v>0</v>
      </c>
      <c r="BF348" s="165">
        <f>IF(M348="zákl. přenesená",J348,0)</f>
        <v>0</v>
      </c>
      <c r="BG348" s="165">
        <f>IF(M348="sníž. přenesená",J348,0)</f>
        <v>0</v>
      </c>
      <c r="BH348" s="165">
        <f>IF(M348="nulová",J348,0)</f>
        <v>0</v>
      </c>
      <c r="BI348" s="20" t="s">
        <v>76</v>
      </c>
      <c r="BJ348" s="165">
        <f>ROUND(I348*H348,2)</f>
        <v>0</v>
      </c>
      <c r="BK348" s="20" t="s">
        <v>120</v>
      </c>
      <c r="BL348" s="20" t="s">
        <v>588</v>
      </c>
    </row>
    <row r="349" spans="2:64" s="1" customFormat="1" ht="25.5" customHeight="1">
      <c r="B349" s="153"/>
      <c r="C349" s="238" t="s">
        <v>310</v>
      </c>
      <c r="D349" s="238" t="s">
        <v>121</v>
      </c>
      <c r="E349" s="234" t="s">
        <v>1195</v>
      </c>
      <c r="F349" s="243" t="s">
        <v>1196</v>
      </c>
      <c r="G349" s="239" t="s">
        <v>135</v>
      </c>
      <c r="H349" s="240">
        <v>1</v>
      </c>
      <c r="I349" s="159"/>
      <c r="J349" s="160">
        <f t="shared" si="3"/>
        <v>0</v>
      </c>
      <c r="K349" s="37"/>
      <c r="L349" s="161" t="s">
        <v>5</v>
      </c>
      <c r="M349" s="162" t="s">
        <v>41</v>
      </c>
      <c r="N349" s="38"/>
      <c r="O349" s="163">
        <f>N349*H349</f>
        <v>0</v>
      </c>
      <c r="P349" s="163">
        <v>0</v>
      </c>
      <c r="Q349" s="163">
        <f>P349*H349</f>
        <v>0</v>
      </c>
      <c r="R349" s="163">
        <v>0</v>
      </c>
      <c r="S349" s="164">
        <f>R349*H349</f>
        <v>0</v>
      </c>
      <c r="AQ349" s="20" t="s">
        <v>120</v>
      </c>
      <c r="AS349" s="20" t="s">
        <v>118</v>
      </c>
      <c r="AT349" s="20" t="s">
        <v>78</v>
      </c>
      <c r="AX349" s="20" t="s">
        <v>117</v>
      </c>
      <c r="BD349" s="165">
        <f>IF(M349="základní",J349,0)</f>
        <v>0</v>
      </c>
      <c r="BE349" s="165">
        <f>IF(M349="snížená",J349,0)</f>
        <v>0</v>
      </c>
      <c r="BF349" s="165">
        <f>IF(M349="zákl. přenesená",J349,0)</f>
        <v>0</v>
      </c>
      <c r="BG349" s="165">
        <f>IF(M349="sníž. přenesená",J349,0)</f>
        <v>0</v>
      </c>
      <c r="BH349" s="165">
        <f>IF(M349="nulová",J349,0)</f>
        <v>0</v>
      </c>
      <c r="BI349" s="20" t="s">
        <v>76</v>
      </c>
      <c r="BJ349" s="165">
        <f>ROUND(I349*H349,2)</f>
        <v>0</v>
      </c>
      <c r="BK349" s="20" t="s">
        <v>120</v>
      </c>
      <c r="BL349" s="20" t="s">
        <v>589</v>
      </c>
    </row>
    <row r="350" spans="2:64" s="1" customFormat="1" ht="16.5" customHeight="1">
      <c r="B350" s="153"/>
      <c r="C350" s="233"/>
      <c r="D350" s="233"/>
      <c r="E350" s="233"/>
      <c r="F350" s="237" t="s">
        <v>594</v>
      </c>
      <c r="G350" s="233"/>
      <c r="H350" s="233"/>
      <c r="I350" s="245"/>
      <c r="J350" s="245"/>
      <c r="K350" s="173"/>
      <c r="L350" s="174" t="s">
        <v>5</v>
      </c>
      <c r="M350" s="175" t="s">
        <v>41</v>
      </c>
      <c r="N350" s="38"/>
      <c r="O350" s="163">
        <f>N350*H350</f>
        <v>0</v>
      </c>
      <c r="P350" s="163">
        <v>0</v>
      </c>
      <c r="Q350" s="163">
        <f>P350*H350</f>
        <v>0</v>
      </c>
      <c r="R350" s="163">
        <v>0</v>
      </c>
      <c r="S350" s="164">
        <f>R350*H350</f>
        <v>0</v>
      </c>
      <c r="AQ350" s="20" t="s">
        <v>122</v>
      </c>
      <c r="AS350" s="20" t="s">
        <v>121</v>
      </c>
      <c r="AT350" s="20" t="s">
        <v>78</v>
      </c>
      <c r="AX350" s="20" t="s">
        <v>117</v>
      </c>
      <c r="BD350" s="165">
        <f>IF(M350="základní",J350,0)</f>
        <v>0</v>
      </c>
      <c r="BE350" s="165">
        <f>IF(M350="snížená",J350,0)</f>
        <v>0</v>
      </c>
      <c r="BF350" s="165">
        <f>IF(M350="zákl. přenesená",J350,0)</f>
        <v>0</v>
      </c>
      <c r="BG350" s="165">
        <f>IF(M350="sníž. přenesená",J350,0)</f>
        <v>0</v>
      </c>
      <c r="BH350" s="165">
        <f>IF(M350="nulová",J350,0)</f>
        <v>0</v>
      </c>
      <c r="BI350" s="20" t="s">
        <v>76</v>
      </c>
      <c r="BJ350" s="165">
        <f>ROUND(I350*H350,2)</f>
        <v>0</v>
      </c>
      <c r="BK350" s="20" t="s">
        <v>120</v>
      </c>
      <c r="BL350" s="20" t="s">
        <v>592</v>
      </c>
    </row>
    <row r="351" spans="2:64" s="1" customFormat="1" ht="13.5" customHeight="1">
      <c r="B351" s="37"/>
      <c r="C351" s="154" t="s">
        <v>313</v>
      </c>
      <c r="D351" s="154" t="s">
        <v>118</v>
      </c>
      <c r="E351" s="155" t="s">
        <v>605</v>
      </c>
      <c r="F351" s="242" t="s">
        <v>1226</v>
      </c>
      <c r="G351" s="157" t="s">
        <v>135</v>
      </c>
      <c r="H351" s="158">
        <v>1</v>
      </c>
      <c r="I351" s="159"/>
      <c r="J351" s="160">
        <f t="shared" si="3"/>
        <v>0</v>
      </c>
      <c r="K351" s="37"/>
      <c r="L351" s="177"/>
      <c r="M351" s="38"/>
      <c r="N351" s="38"/>
      <c r="O351" s="38"/>
      <c r="P351" s="38"/>
      <c r="Q351" s="38"/>
      <c r="R351" s="38"/>
      <c r="S351" s="65"/>
      <c r="AS351" s="20" t="s">
        <v>131</v>
      </c>
      <c r="AT351" s="20" t="s">
        <v>78</v>
      </c>
    </row>
    <row r="352" spans="2:64" s="1" customFormat="1" ht="16.5" customHeight="1">
      <c r="B352" s="153"/>
      <c r="C352" s="233"/>
      <c r="D352" s="233"/>
      <c r="E352" s="233"/>
      <c r="F352" s="237" t="s">
        <v>594</v>
      </c>
      <c r="G352" s="233"/>
      <c r="H352" s="233"/>
      <c r="I352" s="245"/>
      <c r="J352" s="245"/>
      <c r="K352" s="37"/>
      <c r="L352" s="161" t="s">
        <v>5</v>
      </c>
      <c r="M352" s="162" t="s">
        <v>41</v>
      </c>
      <c r="N352" s="38"/>
      <c r="O352" s="163">
        <f>N352*H352</f>
        <v>0</v>
      </c>
      <c r="P352" s="163">
        <v>0</v>
      </c>
      <c r="Q352" s="163">
        <f>P352*H352</f>
        <v>0</v>
      </c>
      <c r="R352" s="163">
        <v>0</v>
      </c>
      <c r="S352" s="164">
        <f>R352*H352</f>
        <v>0</v>
      </c>
      <c r="AQ352" s="20" t="s">
        <v>120</v>
      </c>
      <c r="AS352" s="20" t="s">
        <v>118</v>
      </c>
      <c r="AT352" s="20" t="s">
        <v>78</v>
      </c>
      <c r="AX352" s="20" t="s">
        <v>117</v>
      </c>
      <c r="BD352" s="165">
        <f>IF(M352="základní",J352,0)</f>
        <v>0</v>
      </c>
      <c r="BE352" s="165">
        <f>IF(M352="snížená",J352,0)</f>
        <v>0</v>
      </c>
      <c r="BF352" s="165">
        <f>IF(M352="zákl. přenesená",J352,0)</f>
        <v>0</v>
      </c>
      <c r="BG352" s="165">
        <f>IF(M352="sníž. přenesená",J352,0)</f>
        <v>0</v>
      </c>
      <c r="BH352" s="165">
        <f>IF(M352="nulová",J352,0)</f>
        <v>0</v>
      </c>
      <c r="BI352" s="20" t="s">
        <v>76</v>
      </c>
      <c r="BJ352" s="165">
        <f>ROUND(I352*H352,2)</f>
        <v>0</v>
      </c>
      <c r="BK352" s="20" t="s">
        <v>120</v>
      </c>
      <c r="BL352" s="20" t="s">
        <v>593</v>
      </c>
    </row>
    <row r="353" spans="2:64" s="10" customFormat="1" ht="29.85" customHeight="1">
      <c r="B353" s="140"/>
      <c r="C353" s="238" t="s">
        <v>315</v>
      </c>
      <c r="D353" s="238" t="s">
        <v>121</v>
      </c>
      <c r="E353" s="232" t="s">
        <v>607</v>
      </c>
      <c r="F353" s="243" t="s">
        <v>608</v>
      </c>
      <c r="G353" s="239" t="s">
        <v>135</v>
      </c>
      <c r="H353" s="240">
        <v>1</v>
      </c>
      <c r="I353" s="159"/>
      <c r="J353" s="160">
        <f t="shared" si="3"/>
        <v>0</v>
      </c>
      <c r="K353" s="140"/>
      <c r="L353" s="145"/>
      <c r="M353" s="146"/>
      <c r="N353" s="146"/>
      <c r="O353" s="147">
        <f>SUM(O354:O411)</f>
        <v>0</v>
      </c>
      <c r="P353" s="146"/>
      <c r="Q353" s="147">
        <f>SUM(Q354:Q411)</f>
        <v>0</v>
      </c>
      <c r="R353" s="146"/>
      <c r="S353" s="148">
        <f>SUM(S354:S411)</f>
        <v>0</v>
      </c>
      <c r="AQ353" s="141" t="s">
        <v>76</v>
      </c>
      <c r="AS353" s="149" t="s">
        <v>69</v>
      </c>
      <c r="AT353" s="149" t="s">
        <v>76</v>
      </c>
      <c r="AX353" s="141" t="s">
        <v>117</v>
      </c>
      <c r="BJ353" s="150">
        <f>SUM(BJ354:BJ411)</f>
        <v>0</v>
      </c>
    </row>
    <row r="354" spans="2:64" s="1" customFormat="1" ht="16.5" customHeight="1">
      <c r="B354" s="153"/>
      <c r="C354" s="233"/>
      <c r="D354" s="233"/>
      <c r="E354" s="233"/>
      <c r="F354" s="237" t="s">
        <v>594</v>
      </c>
      <c r="G354" s="233"/>
      <c r="H354" s="233"/>
      <c r="I354" s="245"/>
      <c r="J354" s="245"/>
      <c r="K354" s="37"/>
      <c r="L354" s="161" t="s">
        <v>5</v>
      </c>
      <c r="M354" s="162" t="s">
        <v>41</v>
      </c>
      <c r="N354" s="38"/>
      <c r="O354" s="163">
        <f>N354*H354</f>
        <v>0</v>
      </c>
      <c r="P354" s="163">
        <v>0</v>
      </c>
      <c r="Q354" s="163">
        <f>P354*H354</f>
        <v>0</v>
      </c>
      <c r="R354" s="163">
        <v>0</v>
      </c>
      <c r="S354" s="164">
        <f>R354*H354</f>
        <v>0</v>
      </c>
      <c r="AQ354" s="20" t="s">
        <v>120</v>
      </c>
      <c r="AS354" s="20" t="s">
        <v>118</v>
      </c>
      <c r="AT354" s="20" t="s">
        <v>78</v>
      </c>
      <c r="AX354" s="20" t="s">
        <v>117</v>
      </c>
      <c r="BD354" s="165">
        <f>IF(M354="základní",J354,0)</f>
        <v>0</v>
      </c>
      <c r="BE354" s="165">
        <f>IF(M354="snížená",J354,0)</f>
        <v>0</v>
      </c>
      <c r="BF354" s="165">
        <f>IF(M354="zákl. přenesená",J354,0)</f>
        <v>0</v>
      </c>
      <c r="BG354" s="165">
        <f>IF(M354="sníž. přenesená",J354,0)</f>
        <v>0</v>
      </c>
      <c r="BH354" s="165">
        <f>IF(M354="nulová",J354,0)</f>
        <v>0</v>
      </c>
      <c r="BI354" s="20" t="s">
        <v>76</v>
      </c>
      <c r="BJ354" s="165">
        <f>ROUND(I354*H354,2)</f>
        <v>0</v>
      </c>
      <c r="BK354" s="20" t="s">
        <v>120</v>
      </c>
      <c r="BL354" s="20" t="s">
        <v>595</v>
      </c>
    </row>
    <row r="355" spans="2:64" s="1" customFormat="1" ht="63.75" customHeight="1">
      <c r="B355" s="153"/>
      <c r="C355" s="154" t="s">
        <v>321</v>
      </c>
      <c r="D355" s="154" t="s">
        <v>118</v>
      </c>
      <c r="E355" s="155" t="s">
        <v>610</v>
      </c>
      <c r="F355" s="242" t="s">
        <v>1227</v>
      </c>
      <c r="G355" s="157" t="s">
        <v>135</v>
      </c>
      <c r="H355" s="158">
        <v>1</v>
      </c>
      <c r="I355" s="159"/>
      <c r="J355" s="160">
        <f t="shared" si="3"/>
        <v>0</v>
      </c>
      <c r="K355" s="173"/>
      <c r="L355" s="174" t="s">
        <v>5</v>
      </c>
      <c r="M355" s="175" t="s">
        <v>41</v>
      </c>
      <c r="N355" s="38"/>
      <c r="O355" s="163">
        <f>N355*H355</f>
        <v>0</v>
      </c>
      <c r="P355" s="163">
        <v>0</v>
      </c>
      <c r="Q355" s="163">
        <f>P355*H355</f>
        <v>0</v>
      </c>
      <c r="R355" s="163">
        <v>0</v>
      </c>
      <c r="S355" s="164">
        <f>R355*H355</f>
        <v>0</v>
      </c>
      <c r="AQ355" s="20" t="s">
        <v>122</v>
      </c>
      <c r="AS355" s="20" t="s">
        <v>121</v>
      </c>
      <c r="AT355" s="20" t="s">
        <v>78</v>
      </c>
      <c r="AX355" s="20" t="s">
        <v>117</v>
      </c>
      <c r="BD355" s="165">
        <f>IF(M355="základní",J355,0)</f>
        <v>0</v>
      </c>
      <c r="BE355" s="165">
        <f>IF(M355="snížená",J355,0)</f>
        <v>0</v>
      </c>
      <c r="BF355" s="165">
        <f>IF(M355="zákl. přenesená",J355,0)</f>
        <v>0</v>
      </c>
      <c r="BG355" s="165">
        <f>IF(M355="sníž. přenesená",J355,0)</f>
        <v>0</v>
      </c>
      <c r="BH355" s="165">
        <f>IF(M355="nulová",J355,0)</f>
        <v>0</v>
      </c>
      <c r="BI355" s="20" t="s">
        <v>76</v>
      </c>
      <c r="BJ355" s="165">
        <f>ROUND(I355*H355,2)</f>
        <v>0</v>
      </c>
      <c r="BK355" s="20" t="s">
        <v>120</v>
      </c>
      <c r="BL355" s="20" t="s">
        <v>596</v>
      </c>
    </row>
    <row r="356" spans="2:64" s="1" customFormat="1">
      <c r="B356" s="37"/>
      <c r="C356" s="233"/>
      <c r="D356" s="233"/>
      <c r="E356" s="233"/>
      <c r="F356" s="237" t="s">
        <v>594</v>
      </c>
      <c r="G356" s="233"/>
      <c r="H356" s="233"/>
      <c r="I356" s="245"/>
      <c r="J356" s="245"/>
      <c r="K356" s="37"/>
      <c r="L356" s="177"/>
      <c r="M356" s="38"/>
      <c r="N356" s="38"/>
      <c r="O356" s="38"/>
      <c r="P356" s="38"/>
      <c r="Q356" s="38"/>
      <c r="R356" s="38"/>
      <c r="S356" s="65"/>
      <c r="AS356" s="20" t="s">
        <v>131</v>
      </c>
      <c r="AT356" s="20" t="s">
        <v>78</v>
      </c>
    </row>
    <row r="357" spans="2:64" s="1" customFormat="1" ht="16.5" customHeight="1">
      <c r="B357" s="153"/>
      <c r="C357" s="238" t="s">
        <v>326</v>
      </c>
      <c r="D357" s="238" t="s">
        <v>121</v>
      </c>
      <c r="E357" s="232" t="s">
        <v>612</v>
      </c>
      <c r="F357" s="243" t="s">
        <v>613</v>
      </c>
      <c r="G357" s="239" t="s">
        <v>135</v>
      </c>
      <c r="H357" s="240">
        <v>1</v>
      </c>
      <c r="I357" s="159"/>
      <c r="J357" s="160">
        <f t="shared" ref="J357:J420" si="4">ROUND(I357*H357,2)</f>
        <v>0</v>
      </c>
      <c r="K357" s="37"/>
      <c r="L357" s="161" t="s">
        <v>5</v>
      </c>
      <c r="M357" s="162" t="s">
        <v>41</v>
      </c>
      <c r="N357" s="38"/>
      <c r="O357" s="163">
        <f>N357*H357</f>
        <v>0</v>
      </c>
      <c r="P357" s="163">
        <v>0</v>
      </c>
      <c r="Q357" s="163">
        <f>P357*H357</f>
        <v>0</v>
      </c>
      <c r="R357" s="163">
        <v>0</v>
      </c>
      <c r="S357" s="164">
        <f>R357*H357</f>
        <v>0</v>
      </c>
      <c r="AQ357" s="20" t="s">
        <v>120</v>
      </c>
      <c r="AS357" s="20" t="s">
        <v>118</v>
      </c>
      <c r="AT357" s="20" t="s">
        <v>78</v>
      </c>
      <c r="AX357" s="20" t="s">
        <v>117</v>
      </c>
      <c r="BD357" s="165">
        <f>IF(M357="základní",J357,0)</f>
        <v>0</v>
      </c>
      <c r="BE357" s="165">
        <f>IF(M357="snížená",J357,0)</f>
        <v>0</v>
      </c>
      <c r="BF357" s="165">
        <f>IF(M357="zákl. přenesená",J357,0)</f>
        <v>0</v>
      </c>
      <c r="BG357" s="165">
        <f>IF(M357="sníž. přenesená",J357,0)</f>
        <v>0</v>
      </c>
      <c r="BH357" s="165">
        <f>IF(M357="nulová",J357,0)</f>
        <v>0</v>
      </c>
      <c r="BI357" s="20" t="s">
        <v>76</v>
      </c>
      <c r="BJ357" s="165">
        <f>ROUND(I357*H357,2)</f>
        <v>0</v>
      </c>
      <c r="BK357" s="20" t="s">
        <v>120</v>
      </c>
      <c r="BL357" s="20" t="s">
        <v>597</v>
      </c>
    </row>
    <row r="358" spans="2:64" s="1" customFormat="1">
      <c r="B358" s="37"/>
      <c r="C358" s="233"/>
      <c r="D358" s="233"/>
      <c r="E358" s="233"/>
      <c r="F358" s="237" t="s">
        <v>594</v>
      </c>
      <c r="G358" s="233"/>
      <c r="H358" s="233"/>
      <c r="I358" s="245"/>
      <c r="J358" s="245"/>
      <c r="K358" s="37"/>
      <c r="L358" s="177"/>
      <c r="M358" s="38"/>
      <c r="N358" s="38"/>
      <c r="O358" s="38"/>
      <c r="P358" s="38"/>
      <c r="Q358" s="38"/>
      <c r="R358" s="38"/>
      <c r="S358" s="65"/>
      <c r="AS358" s="20" t="s">
        <v>131</v>
      </c>
      <c r="AT358" s="20" t="s">
        <v>78</v>
      </c>
    </row>
    <row r="359" spans="2:64" s="1" customFormat="1" ht="25.5" customHeight="1">
      <c r="B359" s="153"/>
      <c r="C359" s="154" t="s">
        <v>331</v>
      </c>
      <c r="D359" s="154" t="s">
        <v>118</v>
      </c>
      <c r="E359" s="155" t="s">
        <v>615</v>
      </c>
      <c r="F359" s="242" t="s">
        <v>616</v>
      </c>
      <c r="G359" s="157" t="s">
        <v>135</v>
      </c>
      <c r="H359" s="158">
        <v>1</v>
      </c>
      <c r="I359" s="159"/>
      <c r="J359" s="160">
        <f t="shared" si="4"/>
        <v>0</v>
      </c>
      <c r="K359" s="173"/>
      <c r="L359" s="174" t="s">
        <v>5</v>
      </c>
      <c r="M359" s="175" t="s">
        <v>41</v>
      </c>
      <c r="N359" s="38"/>
      <c r="O359" s="163">
        <f>N359*H359</f>
        <v>0</v>
      </c>
      <c r="P359" s="163">
        <v>0</v>
      </c>
      <c r="Q359" s="163">
        <f>P359*H359</f>
        <v>0</v>
      </c>
      <c r="R359" s="163">
        <v>0</v>
      </c>
      <c r="S359" s="164">
        <f>R359*H359</f>
        <v>0</v>
      </c>
      <c r="AQ359" s="20" t="s">
        <v>122</v>
      </c>
      <c r="AS359" s="20" t="s">
        <v>121</v>
      </c>
      <c r="AT359" s="20" t="s">
        <v>78</v>
      </c>
      <c r="AX359" s="20" t="s">
        <v>117</v>
      </c>
      <c r="BD359" s="165">
        <f>IF(M359="základní",J359,0)</f>
        <v>0</v>
      </c>
      <c r="BE359" s="165">
        <f>IF(M359="snížená",J359,0)</f>
        <v>0</v>
      </c>
      <c r="BF359" s="165">
        <f>IF(M359="zákl. přenesená",J359,0)</f>
        <v>0</v>
      </c>
      <c r="BG359" s="165">
        <f>IF(M359="sníž. přenesená",J359,0)</f>
        <v>0</v>
      </c>
      <c r="BH359" s="165">
        <f>IF(M359="nulová",J359,0)</f>
        <v>0</v>
      </c>
      <c r="BI359" s="20" t="s">
        <v>76</v>
      </c>
      <c r="BJ359" s="165">
        <f>ROUND(I359*H359,2)</f>
        <v>0</v>
      </c>
      <c r="BK359" s="20" t="s">
        <v>120</v>
      </c>
      <c r="BL359" s="20" t="s">
        <v>598</v>
      </c>
    </row>
    <row r="360" spans="2:64" s="1" customFormat="1">
      <c r="B360" s="37"/>
      <c r="C360" s="233"/>
      <c r="D360" s="233"/>
      <c r="E360" s="233"/>
      <c r="F360" s="237" t="s">
        <v>594</v>
      </c>
      <c r="G360" s="233"/>
      <c r="H360" s="233"/>
      <c r="I360" s="245"/>
      <c r="J360" s="245"/>
      <c r="K360" s="37"/>
      <c r="L360" s="177"/>
      <c r="M360" s="38"/>
      <c r="N360" s="38"/>
      <c r="O360" s="38"/>
      <c r="P360" s="38"/>
      <c r="Q360" s="38"/>
      <c r="R360" s="38"/>
      <c r="S360" s="65"/>
      <c r="AS360" s="20" t="s">
        <v>131</v>
      </c>
      <c r="AT360" s="20" t="s">
        <v>78</v>
      </c>
    </row>
    <row r="361" spans="2:64" s="1" customFormat="1" ht="25.5" customHeight="1">
      <c r="B361" s="153"/>
      <c r="C361" s="238" t="s">
        <v>335</v>
      </c>
      <c r="D361" s="238" t="s">
        <v>121</v>
      </c>
      <c r="E361" s="232" t="s">
        <v>618</v>
      </c>
      <c r="F361" s="243" t="s">
        <v>1228</v>
      </c>
      <c r="G361" s="239" t="s">
        <v>135</v>
      </c>
      <c r="H361" s="240">
        <v>1</v>
      </c>
      <c r="I361" s="159"/>
      <c r="J361" s="160">
        <f t="shared" si="4"/>
        <v>0</v>
      </c>
      <c r="K361" s="37"/>
      <c r="L361" s="161" t="s">
        <v>5</v>
      </c>
      <c r="M361" s="162" t="s">
        <v>41</v>
      </c>
      <c r="N361" s="38"/>
      <c r="O361" s="163">
        <f>N361*H361</f>
        <v>0</v>
      </c>
      <c r="P361" s="163">
        <v>0</v>
      </c>
      <c r="Q361" s="163">
        <f>P361*H361</f>
        <v>0</v>
      </c>
      <c r="R361" s="163">
        <v>0</v>
      </c>
      <c r="S361" s="164">
        <f>R361*H361</f>
        <v>0</v>
      </c>
      <c r="AQ361" s="20" t="s">
        <v>120</v>
      </c>
      <c r="AS361" s="20" t="s">
        <v>118</v>
      </c>
      <c r="AT361" s="20" t="s">
        <v>78</v>
      </c>
      <c r="AX361" s="20" t="s">
        <v>117</v>
      </c>
      <c r="BD361" s="165">
        <f>IF(M361="základní",J361,0)</f>
        <v>0</v>
      </c>
      <c r="BE361" s="165">
        <f>IF(M361="snížená",J361,0)</f>
        <v>0</v>
      </c>
      <c r="BF361" s="165">
        <f>IF(M361="zákl. přenesená",J361,0)</f>
        <v>0</v>
      </c>
      <c r="BG361" s="165">
        <f>IF(M361="sníž. přenesená",J361,0)</f>
        <v>0</v>
      </c>
      <c r="BH361" s="165">
        <f>IF(M361="nulová",J361,0)</f>
        <v>0</v>
      </c>
      <c r="BI361" s="20" t="s">
        <v>76</v>
      </c>
      <c r="BJ361" s="165">
        <f>ROUND(I361*H361,2)</f>
        <v>0</v>
      </c>
      <c r="BK361" s="20" t="s">
        <v>120</v>
      </c>
      <c r="BL361" s="20" t="s">
        <v>599</v>
      </c>
    </row>
    <row r="362" spans="2:64" s="1" customFormat="1">
      <c r="B362" s="37"/>
      <c r="C362" s="233"/>
      <c r="D362" s="233"/>
      <c r="E362" s="233"/>
      <c r="F362" s="237" t="s">
        <v>594</v>
      </c>
      <c r="G362" s="233"/>
      <c r="H362" s="233"/>
      <c r="I362" s="245"/>
      <c r="J362" s="245"/>
      <c r="K362" s="37"/>
      <c r="L362" s="177"/>
      <c r="M362" s="38"/>
      <c r="N362" s="38"/>
      <c r="O362" s="38"/>
      <c r="P362" s="38"/>
      <c r="Q362" s="38"/>
      <c r="R362" s="38"/>
      <c r="S362" s="65"/>
      <c r="AS362" s="20" t="s">
        <v>131</v>
      </c>
      <c r="AT362" s="20" t="s">
        <v>78</v>
      </c>
    </row>
    <row r="363" spans="2:64" s="1" customFormat="1" ht="25.5" customHeight="1">
      <c r="B363" s="153"/>
      <c r="C363" s="154" t="s">
        <v>337</v>
      </c>
      <c r="D363" s="154" t="s">
        <v>118</v>
      </c>
      <c r="E363" s="155" t="s">
        <v>142</v>
      </c>
      <c r="F363" s="242" t="s">
        <v>1210</v>
      </c>
      <c r="G363" s="157" t="s">
        <v>119</v>
      </c>
      <c r="H363" s="158">
        <v>280</v>
      </c>
      <c r="I363" s="159"/>
      <c r="J363" s="160">
        <f t="shared" si="4"/>
        <v>0</v>
      </c>
      <c r="K363" s="173"/>
      <c r="L363" s="174" t="s">
        <v>5</v>
      </c>
      <c r="M363" s="175" t="s">
        <v>41</v>
      </c>
      <c r="N363" s="38"/>
      <c r="O363" s="163">
        <f>N363*H363</f>
        <v>0</v>
      </c>
      <c r="P363" s="163">
        <v>0</v>
      </c>
      <c r="Q363" s="163">
        <f>P363*H363</f>
        <v>0</v>
      </c>
      <c r="R363" s="163">
        <v>0</v>
      </c>
      <c r="S363" s="164">
        <f>R363*H363</f>
        <v>0</v>
      </c>
      <c r="AQ363" s="20" t="s">
        <v>122</v>
      </c>
      <c r="AS363" s="20" t="s">
        <v>121</v>
      </c>
      <c r="AT363" s="20" t="s">
        <v>78</v>
      </c>
      <c r="AX363" s="20" t="s">
        <v>117</v>
      </c>
      <c r="BD363" s="165">
        <f>IF(M363="základní",J363,0)</f>
        <v>0</v>
      </c>
      <c r="BE363" s="165">
        <f>IF(M363="snížená",J363,0)</f>
        <v>0</v>
      </c>
      <c r="BF363" s="165">
        <f>IF(M363="zákl. přenesená",J363,0)</f>
        <v>0</v>
      </c>
      <c r="BG363" s="165">
        <f>IF(M363="sníž. přenesená",J363,0)</f>
        <v>0</v>
      </c>
      <c r="BH363" s="165">
        <f>IF(M363="nulová",J363,0)</f>
        <v>0</v>
      </c>
      <c r="BI363" s="20" t="s">
        <v>76</v>
      </c>
      <c r="BJ363" s="165">
        <f>ROUND(I363*H363,2)</f>
        <v>0</v>
      </c>
      <c r="BK363" s="20" t="s">
        <v>120</v>
      </c>
      <c r="BL363" s="20" t="s">
        <v>600</v>
      </c>
    </row>
    <row r="364" spans="2:64" s="1" customFormat="1">
      <c r="B364" s="37"/>
      <c r="C364" s="233"/>
      <c r="D364" s="233"/>
      <c r="E364" s="233"/>
      <c r="F364" s="237" t="s">
        <v>594</v>
      </c>
      <c r="G364" s="233"/>
      <c r="H364" s="233"/>
      <c r="I364" s="245"/>
      <c r="J364" s="245"/>
      <c r="K364" s="37"/>
      <c r="L364" s="177"/>
      <c r="M364" s="38"/>
      <c r="N364" s="38"/>
      <c r="O364" s="38"/>
      <c r="P364" s="38"/>
      <c r="Q364" s="38"/>
      <c r="R364" s="38"/>
      <c r="S364" s="65"/>
      <c r="AS364" s="20" t="s">
        <v>131</v>
      </c>
      <c r="AT364" s="20" t="s">
        <v>78</v>
      </c>
    </row>
    <row r="365" spans="2:64" s="1" customFormat="1" ht="25.5" customHeight="1">
      <c r="B365" s="153"/>
      <c r="C365" s="238" t="s">
        <v>339</v>
      </c>
      <c r="D365" s="238" t="s">
        <v>121</v>
      </c>
      <c r="E365" s="232" t="s">
        <v>621</v>
      </c>
      <c r="F365" s="243" t="s">
        <v>622</v>
      </c>
      <c r="G365" s="239" t="s">
        <v>119</v>
      </c>
      <c r="H365" s="240">
        <v>135</v>
      </c>
      <c r="I365" s="159"/>
      <c r="J365" s="160">
        <f t="shared" si="4"/>
        <v>0</v>
      </c>
      <c r="K365" s="37"/>
      <c r="L365" s="161" t="s">
        <v>5</v>
      </c>
      <c r="M365" s="162" t="s">
        <v>41</v>
      </c>
      <c r="N365" s="38"/>
      <c r="O365" s="163">
        <f>N365*H365</f>
        <v>0</v>
      </c>
      <c r="P365" s="163">
        <v>0</v>
      </c>
      <c r="Q365" s="163">
        <f>P365*H365</f>
        <v>0</v>
      </c>
      <c r="R365" s="163">
        <v>0</v>
      </c>
      <c r="S365" s="164">
        <f>R365*H365</f>
        <v>0</v>
      </c>
      <c r="AQ365" s="20" t="s">
        <v>120</v>
      </c>
      <c r="AS365" s="20" t="s">
        <v>118</v>
      </c>
      <c r="AT365" s="20" t="s">
        <v>78</v>
      </c>
      <c r="AX365" s="20" t="s">
        <v>117</v>
      </c>
      <c r="BD365" s="165">
        <f>IF(M365="základní",J365,0)</f>
        <v>0</v>
      </c>
      <c r="BE365" s="165">
        <f>IF(M365="snížená",J365,0)</f>
        <v>0</v>
      </c>
      <c r="BF365" s="165">
        <f>IF(M365="zákl. přenesená",J365,0)</f>
        <v>0</v>
      </c>
      <c r="BG365" s="165">
        <f>IF(M365="sníž. přenesená",J365,0)</f>
        <v>0</v>
      </c>
      <c r="BH365" s="165">
        <f>IF(M365="nulová",J365,0)</f>
        <v>0</v>
      </c>
      <c r="BI365" s="20" t="s">
        <v>76</v>
      </c>
      <c r="BJ365" s="165">
        <f>ROUND(I365*H365,2)</f>
        <v>0</v>
      </c>
      <c r="BK365" s="20" t="s">
        <v>120</v>
      </c>
      <c r="BL365" s="20" t="s">
        <v>601</v>
      </c>
    </row>
    <row r="366" spans="2:64" s="1" customFormat="1">
      <c r="B366" s="37"/>
      <c r="C366" s="233"/>
      <c r="D366" s="233"/>
      <c r="E366" s="233"/>
      <c r="F366" s="237" t="s">
        <v>594</v>
      </c>
      <c r="G366" s="233"/>
      <c r="H366" s="233"/>
      <c r="I366" s="245"/>
      <c r="J366" s="245"/>
      <c r="K366" s="37"/>
      <c r="L366" s="177"/>
      <c r="M366" s="38"/>
      <c r="N366" s="38"/>
      <c r="O366" s="38"/>
      <c r="P366" s="38"/>
      <c r="Q366" s="38"/>
      <c r="R366" s="38"/>
      <c r="S366" s="65"/>
      <c r="AS366" s="20" t="s">
        <v>131</v>
      </c>
      <c r="AT366" s="20" t="s">
        <v>78</v>
      </c>
    </row>
    <row r="367" spans="2:64" s="1" customFormat="1" ht="16.5" customHeight="1">
      <c r="B367" s="153"/>
      <c r="C367" s="238" t="s">
        <v>343</v>
      </c>
      <c r="D367" s="238" t="s">
        <v>121</v>
      </c>
      <c r="E367" s="232" t="s">
        <v>467</v>
      </c>
      <c r="F367" s="243" t="s">
        <v>468</v>
      </c>
      <c r="G367" s="239" t="s">
        <v>119</v>
      </c>
      <c r="H367" s="240">
        <v>145</v>
      </c>
      <c r="I367" s="159"/>
      <c r="J367" s="160">
        <f t="shared" si="4"/>
        <v>0</v>
      </c>
      <c r="K367" s="173"/>
      <c r="L367" s="174" t="s">
        <v>5</v>
      </c>
      <c r="M367" s="175" t="s">
        <v>41</v>
      </c>
      <c r="N367" s="38"/>
      <c r="O367" s="163">
        <f>N367*H367</f>
        <v>0</v>
      </c>
      <c r="P367" s="163">
        <v>0</v>
      </c>
      <c r="Q367" s="163">
        <f>P367*H367</f>
        <v>0</v>
      </c>
      <c r="R367" s="163">
        <v>0</v>
      </c>
      <c r="S367" s="164">
        <f>R367*H367</f>
        <v>0</v>
      </c>
      <c r="AQ367" s="20" t="s">
        <v>122</v>
      </c>
      <c r="AS367" s="20" t="s">
        <v>121</v>
      </c>
      <c r="AT367" s="20" t="s">
        <v>78</v>
      </c>
      <c r="AX367" s="20" t="s">
        <v>117</v>
      </c>
      <c r="BD367" s="165">
        <f>IF(M367="základní",J367,0)</f>
        <v>0</v>
      </c>
      <c r="BE367" s="165">
        <f>IF(M367="snížená",J367,0)</f>
        <v>0</v>
      </c>
      <c r="BF367" s="165">
        <f>IF(M367="zákl. přenesená",J367,0)</f>
        <v>0</v>
      </c>
      <c r="BG367" s="165">
        <f>IF(M367="sníž. přenesená",J367,0)</f>
        <v>0</v>
      </c>
      <c r="BH367" s="165">
        <f>IF(M367="nulová",J367,0)</f>
        <v>0</v>
      </c>
      <c r="BI367" s="20" t="s">
        <v>76</v>
      </c>
      <c r="BJ367" s="165">
        <f>ROUND(I367*H367,2)</f>
        <v>0</v>
      </c>
      <c r="BK367" s="20" t="s">
        <v>120</v>
      </c>
      <c r="BL367" s="20" t="s">
        <v>602</v>
      </c>
    </row>
    <row r="368" spans="2:64" s="1" customFormat="1">
      <c r="B368" s="37"/>
      <c r="C368" s="233"/>
      <c r="D368" s="233"/>
      <c r="E368" s="233"/>
      <c r="F368" s="237" t="s">
        <v>594</v>
      </c>
      <c r="G368" s="233"/>
      <c r="H368" s="233"/>
      <c r="I368" s="245"/>
      <c r="J368" s="245"/>
      <c r="K368" s="37"/>
      <c r="L368" s="177"/>
      <c r="M368" s="38"/>
      <c r="N368" s="38"/>
      <c r="O368" s="38"/>
      <c r="P368" s="38"/>
      <c r="Q368" s="38"/>
      <c r="R368" s="38"/>
      <c r="S368" s="65"/>
      <c r="AS368" s="20" t="s">
        <v>131</v>
      </c>
      <c r="AT368" s="20" t="s">
        <v>78</v>
      </c>
    </row>
    <row r="369" spans="2:64" s="1" customFormat="1" ht="16.5" customHeight="1">
      <c r="B369" s="153"/>
      <c r="C369" s="154" t="s">
        <v>347</v>
      </c>
      <c r="D369" s="154" t="s">
        <v>118</v>
      </c>
      <c r="E369" s="155" t="s">
        <v>490</v>
      </c>
      <c r="F369" s="242" t="s">
        <v>1215</v>
      </c>
      <c r="G369" s="157" t="s">
        <v>119</v>
      </c>
      <c r="H369" s="158">
        <v>20</v>
      </c>
      <c r="I369" s="159"/>
      <c r="J369" s="160">
        <f t="shared" si="4"/>
        <v>0</v>
      </c>
      <c r="K369" s="37"/>
      <c r="L369" s="161" t="s">
        <v>5</v>
      </c>
      <c r="M369" s="162" t="s">
        <v>41</v>
      </c>
      <c r="N369" s="38"/>
      <c r="O369" s="163">
        <f>N369*H369</f>
        <v>0</v>
      </c>
      <c r="P369" s="163">
        <v>0</v>
      </c>
      <c r="Q369" s="163">
        <f>P369*H369</f>
        <v>0</v>
      </c>
      <c r="R369" s="163">
        <v>0</v>
      </c>
      <c r="S369" s="164">
        <f>R369*H369</f>
        <v>0</v>
      </c>
      <c r="AQ369" s="20" t="s">
        <v>120</v>
      </c>
      <c r="AS369" s="20" t="s">
        <v>118</v>
      </c>
      <c r="AT369" s="20" t="s">
        <v>78</v>
      </c>
      <c r="AX369" s="20" t="s">
        <v>117</v>
      </c>
      <c r="BD369" s="165">
        <f>IF(M369="základní",J369,0)</f>
        <v>0</v>
      </c>
      <c r="BE369" s="165">
        <f>IF(M369="snížená",J369,0)</f>
        <v>0</v>
      </c>
      <c r="BF369" s="165">
        <f>IF(M369="zákl. přenesená",J369,0)</f>
        <v>0</v>
      </c>
      <c r="BG369" s="165">
        <f>IF(M369="sníž. přenesená",J369,0)</f>
        <v>0</v>
      </c>
      <c r="BH369" s="165">
        <f>IF(M369="nulová",J369,0)</f>
        <v>0</v>
      </c>
      <c r="BI369" s="20" t="s">
        <v>76</v>
      </c>
      <c r="BJ369" s="165">
        <f>ROUND(I369*H369,2)</f>
        <v>0</v>
      </c>
      <c r="BK369" s="20" t="s">
        <v>120</v>
      </c>
      <c r="BL369" s="20" t="s">
        <v>603</v>
      </c>
    </row>
    <row r="370" spans="2:64" s="1" customFormat="1">
      <c r="B370" s="37"/>
      <c r="C370" s="233"/>
      <c r="D370" s="233"/>
      <c r="E370" s="233"/>
      <c r="F370" s="237" t="s">
        <v>594</v>
      </c>
      <c r="G370" s="233"/>
      <c r="H370" s="233"/>
      <c r="I370" s="245"/>
      <c r="J370" s="245"/>
      <c r="K370" s="37"/>
      <c r="L370" s="177"/>
      <c r="M370" s="38"/>
      <c r="N370" s="38"/>
      <c r="O370" s="38"/>
      <c r="P370" s="38"/>
      <c r="Q370" s="38"/>
      <c r="R370" s="38"/>
      <c r="S370" s="65"/>
      <c r="AS370" s="20" t="s">
        <v>131</v>
      </c>
      <c r="AT370" s="20" t="s">
        <v>78</v>
      </c>
    </row>
    <row r="371" spans="2:64" s="1" customFormat="1" ht="51" customHeight="1">
      <c r="B371" s="153"/>
      <c r="C371" s="238" t="s">
        <v>349</v>
      </c>
      <c r="D371" s="238" t="s">
        <v>121</v>
      </c>
      <c r="E371" s="232" t="s">
        <v>492</v>
      </c>
      <c r="F371" s="243" t="s">
        <v>493</v>
      </c>
      <c r="G371" s="239" t="s">
        <v>119</v>
      </c>
      <c r="H371" s="240">
        <v>4</v>
      </c>
      <c r="I371" s="159"/>
      <c r="J371" s="160">
        <f t="shared" si="4"/>
        <v>0</v>
      </c>
      <c r="K371" s="173"/>
      <c r="L371" s="174" t="s">
        <v>5</v>
      </c>
      <c r="M371" s="175" t="s">
        <v>41</v>
      </c>
      <c r="N371" s="38"/>
      <c r="O371" s="163">
        <f>N371*H371</f>
        <v>0</v>
      </c>
      <c r="P371" s="163">
        <v>0</v>
      </c>
      <c r="Q371" s="163">
        <f>P371*H371</f>
        <v>0</v>
      </c>
      <c r="R371" s="163">
        <v>0</v>
      </c>
      <c r="S371" s="164">
        <f>R371*H371</f>
        <v>0</v>
      </c>
      <c r="AQ371" s="20" t="s">
        <v>122</v>
      </c>
      <c r="AS371" s="20" t="s">
        <v>121</v>
      </c>
      <c r="AT371" s="20" t="s">
        <v>78</v>
      </c>
      <c r="AX371" s="20" t="s">
        <v>117</v>
      </c>
      <c r="BD371" s="165">
        <f>IF(M371="základní",J371,0)</f>
        <v>0</v>
      </c>
      <c r="BE371" s="165">
        <f>IF(M371="snížená",J371,0)</f>
        <v>0</v>
      </c>
      <c r="BF371" s="165">
        <f>IF(M371="zákl. přenesená",J371,0)</f>
        <v>0</v>
      </c>
      <c r="BG371" s="165">
        <f>IF(M371="sníž. přenesená",J371,0)</f>
        <v>0</v>
      </c>
      <c r="BH371" s="165">
        <f>IF(M371="nulová",J371,0)</f>
        <v>0</v>
      </c>
      <c r="BI371" s="20" t="s">
        <v>76</v>
      </c>
      <c r="BJ371" s="165">
        <f>ROUND(I371*H371,2)</f>
        <v>0</v>
      </c>
      <c r="BK371" s="20" t="s">
        <v>120</v>
      </c>
      <c r="BL371" s="20" t="s">
        <v>604</v>
      </c>
    </row>
    <row r="372" spans="2:64" s="1" customFormat="1">
      <c r="B372" s="37"/>
      <c r="C372" s="233"/>
      <c r="D372" s="233"/>
      <c r="E372" s="233"/>
      <c r="F372" s="237" t="s">
        <v>594</v>
      </c>
      <c r="G372" s="233"/>
      <c r="H372" s="233"/>
      <c r="I372" s="245"/>
      <c r="J372" s="245"/>
      <c r="K372" s="37"/>
      <c r="L372" s="177"/>
      <c r="M372" s="38"/>
      <c r="N372" s="38"/>
      <c r="O372" s="38"/>
      <c r="P372" s="38"/>
      <c r="Q372" s="38"/>
      <c r="R372" s="38"/>
      <c r="S372" s="65"/>
      <c r="AS372" s="20" t="s">
        <v>131</v>
      </c>
      <c r="AT372" s="20" t="s">
        <v>78</v>
      </c>
    </row>
    <row r="373" spans="2:64" s="1" customFormat="1" ht="25.5" customHeight="1">
      <c r="B373" s="153"/>
      <c r="C373" s="238" t="s">
        <v>351</v>
      </c>
      <c r="D373" s="238" t="s">
        <v>121</v>
      </c>
      <c r="E373" s="232" t="s">
        <v>628</v>
      </c>
      <c r="F373" s="243" t="s">
        <v>629</v>
      </c>
      <c r="G373" s="239" t="s">
        <v>119</v>
      </c>
      <c r="H373" s="240">
        <v>16</v>
      </c>
      <c r="I373" s="159"/>
      <c r="J373" s="160">
        <f t="shared" si="4"/>
        <v>0</v>
      </c>
      <c r="K373" s="37"/>
      <c r="L373" s="161" t="s">
        <v>5</v>
      </c>
      <c r="M373" s="162" t="s">
        <v>41</v>
      </c>
      <c r="N373" s="38"/>
      <c r="O373" s="163">
        <f>N373*H373</f>
        <v>0</v>
      </c>
      <c r="P373" s="163">
        <v>0</v>
      </c>
      <c r="Q373" s="163">
        <f>P373*H373</f>
        <v>0</v>
      </c>
      <c r="R373" s="163">
        <v>0</v>
      </c>
      <c r="S373" s="164">
        <f>R373*H373</f>
        <v>0</v>
      </c>
      <c r="AQ373" s="20" t="s">
        <v>120</v>
      </c>
      <c r="AS373" s="20" t="s">
        <v>118</v>
      </c>
      <c r="AT373" s="20" t="s">
        <v>78</v>
      </c>
      <c r="AX373" s="20" t="s">
        <v>117</v>
      </c>
      <c r="BD373" s="165">
        <f>IF(M373="základní",J373,0)</f>
        <v>0</v>
      </c>
      <c r="BE373" s="165">
        <f>IF(M373="snížená",J373,0)</f>
        <v>0</v>
      </c>
      <c r="BF373" s="165">
        <f>IF(M373="zákl. přenesená",J373,0)</f>
        <v>0</v>
      </c>
      <c r="BG373" s="165">
        <f>IF(M373="sníž. přenesená",J373,0)</f>
        <v>0</v>
      </c>
      <c r="BH373" s="165">
        <f>IF(M373="nulová",J373,0)</f>
        <v>0</v>
      </c>
      <c r="BI373" s="20" t="s">
        <v>76</v>
      </c>
      <c r="BJ373" s="165">
        <f>ROUND(I373*H373,2)</f>
        <v>0</v>
      </c>
      <c r="BK373" s="20" t="s">
        <v>120</v>
      </c>
      <c r="BL373" s="20" t="s">
        <v>606</v>
      </c>
    </row>
    <row r="374" spans="2:64" s="1" customFormat="1">
      <c r="B374" s="37"/>
      <c r="C374" s="233"/>
      <c r="D374" s="233"/>
      <c r="E374" s="233"/>
      <c r="F374" s="237" t="s">
        <v>594</v>
      </c>
      <c r="G374" s="233"/>
      <c r="H374" s="233"/>
      <c r="I374" s="245"/>
      <c r="J374" s="245"/>
      <c r="K374" s="37"/>
      <c r="L374" s="177"/>
      <c r="M374" s="38"/>
      <c r="N374" s="38"/>
      <c r="O374" s="38"/>
      <c r="P374" s="38"/>
      <c r="Q374" s="38"/>
      <c r="R374" s="38"/>
      <c r="S374" s="65"/>
      <c r="AS374" s="20" t="s">
        <v>131</v>
      </c>
      <c r="AT374" s="20" t="s">
        <v>78</v>
      </c>
    </row>
    <row r="375" spans="2:64" s="1" customFormat="1" ht="38.25" customHeight="1">
      <c r="B375" s="153"/>
      <c r="C375" s="154" t="s">
        <v>596</v>
      </c>
      <c r="D375" s="154" t="s">
        <v>118</v>
      </c>
      <c r="E375" s="155" t="s">
        <v>494</v>
      </c>
      <c r="F375" s="242" t="s">
        <v>1216</v>
      </c>
      <c r="G375" s="157" t="s">
        <v>119</v>
      </c>
      <c r="H375" s="158">
        <v>12</v>
      </c>
      <c r="I375" s="159"/>
      <c r="J375" s="160">
        <f t="shared" si="4"/>
        <v>0</v>
      </c>
      <c r="K375" s="173"/>
      <c r="L375" s="174" t="s">
        <v>5</v>
      </c>
      <c r="M375" s="175" t="s">
        <v>41</v>
      </c>
      <c r="N375" s="38"/>
      <c r="O375" s="163">
        <f>N375*H375</f>
        <v>0</v>
      </c>
      <c r="P375" s="163">
        <v>0</v>
      </c>
      <c r="Q375" s="163">
        <f>P375*H375</f>
        <v>0</v>
      </c>
      <c r="R375" s="163">
        <v>0</v>
      </c>
      <c r="S375" s="164">
        <f>R375*H375</f>
        <v>0</v>
      </c>
      <c r="AQ375" s="20" t="s">
        <v>122</v>
      </c>
      <c r="AS375" s="20" t="s">
        <v>121</v>
      </c>
      <c r="AT375" s="20" t="s">
        <v>78</v>
      </c>
      <c r="AX375" s="20" t="s">
        <v>117</v>
      </c>
      <c r="BD375" s="165">
        <f>IF(M375="základní",J375,0)</f>
        <v>0</v>
      </c>
      <c r="BE375" s="165">
        <f>IF(M375="snížená",J375,0)</f>
        <v>0</v>
      </c>
      <c r="BF375" s="165">
        <f>IF(M375="zákl. přenesená",J375,0)</f>
        <v>0</v>
      </c>
      <c r="BG375" s="165">
        <f>IF(M375="sníž. přenesená",J375,0)</f>
        <v>0</v>
      </c>
      <c r="BH375" s="165">
        <f>IF(M375="nulová",J375,0)</f>
        <v>0</v>
      </c>
      <c r="BI375" s="20" t="s">
        <v>76</v>
      </c>
      <c r="BJ375" s="165">
        <f>ROUND(I375*H375,2)</f>
        <v>0</v>
      </c>
      <c r="BK375" s="20" t="s">
        <v>120</v>
      </c>
      <c r="BL375" s="20" t="s">
        <v>609</v>
      </c>
    </row>
    <row r="376" spans="2:64" s="1" customFormat="1">
      <c r="B376" s="37"/>
      <c r="C376" s="233"/>
      <c r="D376" s="233"/>
      <c r="E376" s="233"/>
      <c r="F376" s="237" t="s">
        <v>594</v>
      </c>
      <c r="G376" s="233"/>
      <c r="H376" s="233"/>
      <c r="I376" s="245"/>
      <c r="J376" s="245"/>
      <c r="K376" s="37"/>
      <c r="L376" s="177"/>
      <c r="M376" s="38"/>
      <c r="N376" s="38"/>
      <c r="O376" s="38"/>
      <c r="P376" s="38"/>
      <c r="Q376" s="38"/>
      <c r="R376" s="38"/>
      <c r="S376" s="65"/>
      <c r="AS376" s="20" t="s">
        <v>131</v>
      </c>
      <c r="AT376" s="20" t="s">
        <v>78</v>
      </c>
    </row>
    <row r="377" spans="2:64" s="1" customFormat="1" ht="25.5" customHeight="1">
      <c r="B377" s="153"/>
      <c r="C377" s="238" t="s">
        <v>626</v>
      </c>
      <c r="D377" s="238" t="s">
        <v>121</v>
      </c>
      <c r="E377" s="232" t="s">
        <v>496</v>
      </c>
      <c r="F377" s="243" t="s">
        <v>497</v>
      </c>
      <c r="G377" s="239" t="s">
        <v>119</v>
      </c>
      <c r="H377" s="240">
        <v>4</v>
      </c>
      <c r="I377" s="159"/>
      <c r="J377" s="160">
        <f t="shared" si="4"/>
        <v>0</v>
      </c>
      <c r="K377" s="37"/>
      <c r="L377" s="161" t="s">
        <v>5</v>
      </c>
      <c r="M377" s="162" t="s">
        <v>41</v>
      </c>
      <c r="N377" s="38"/>
      <c r="O377" s="163">
        <f>N377*H377</f>
        <v>0</v>
      </c>
      <c r="P377" s="163">
        <v>0</v>
      </c>
      <c r="Q377" s="163">
        <f>P377*H377</f>
        <v>0</v>
      </c>
      <c r="R377" s="163">
        <v>0</v>
      </c>
      <c r="S377" s="164">
        <f>R377*H377</f>
        <v>0</v>
      </c>
      <c r="AQ377" s="20" t="s">
        <v>120</v>
      </c>
      <c r="AS377" s="20" t="s">
        <v>118</v>
      </c>
      <c r="AT377" s="20" t="s">
        <v>78</v>
      </c>
      <c r="AX377" s="20" t="s">
        <v>117</v>
      </c>
      <c r="BD377" s="165">
        <f>IF(M377="základní",J377,0)</f>
        <v>0</v>
      </c>
      <c r="BE377" s="165">
        <f>IF(M377="snížená",J377,0)</f>
        <v>0</v>
      </c>
      <c r="BF377" s="165">
        <f>IF(M377="zákl. přenesená",J377,0)</f>
        <v>0</v>
      </c>
      <c r="BG377" s="165">
        <f>IF(M377="sníž. přenesená",J377,0)</f>
        <v>0</v>
      </c>
      <c r="BH377" s="165">
        <f>IF(M377="nulová",J377,0)</f>
        <v>0</v>
      </c>
      <c r="BI377" s="20" t="s">
        <v>76</v>
      </c>
      <c r="BJ377" s="165">
        <f>ROUND(I377*H377,2)</f>
        <v>0</v>
      </c>
      <c r="BK377" s="20" t="s">
        <v>120</v>
      </c>
      <c r="BL377" s="20" t="s">
        <v>611</v>
      </c>
    </row>
    <row r="378" spans="2:64" s="1" customFormat="1">
      <c r="B378" s="37"/>
      <c r="C378" s="233"/>
      <c r="D378" s="233"/>
      <c r="E378" s="233"/>
      <c r="F378" s="237" t="s">
        <v>594</v>
      </c>
      <c r="G378" s="233"/>
      <c r="H378" s="233"/>
      <c r="I378" s="245"/>
      <c r="J378" s="245"/>
      <c r="K378" s="37"/>
      <c r="L378" s="177"/>
      <c r="M378" s="38"/>
      <c r="N378" s="38"/>
      <c r="O378" s="38"/>
      <c r="P378" s="38"/>
      <c r="Q378" s="38"/>
      <c r="R378" s="38"/>
      <c r="S378" s="65"/>
      <c r="AS378" s="20" t="s">
        <v>131</v>
      </c>
      <c r="AT378" s="20" t="s">
        <v>78</v>
      </c>
    </row>
    <row r="379" spans="2:64" s="1" customFormat="1" ht="25.5" customHeight="1">
      <c r="B379" s="153"/>
      <c r="C379" s="238" t="s">
        <v>598</v>
      </c>
      <c r="D379" s="238" t="s">
        <v>121</v>
      </c>
      <c r="E379" s="232" t="s">
        <v>635</v>
      </c>
      <c r="F379" s="243" t="s">
        <v>636</v>
      </c>
      <c r="G379" s="239" t="s">
        <v>119</v>
      </c>
      <c r="H379" s="240">
        <v>8</v>
      </c>
      <c r="I379" s="159"/>
      <c r="J379" s="160">
        <f t="shared" si="4"/>
        <v>0</v>
      </c>
      <c r="K379" s="173"/>
      <c r="L379" s="174" t="s">
        <v>5</v>
      </c>
      <c r="M379" s="175" t="s">
        <v>41</v>
      </c>
      <c r="N379" s="38"/>
      <c r="O379" s="163">
        <f>N379*H379</f>
        <v>0</v>
      </c>
      <c r="P379" s="163">
        <v>0</v>
      </c>
      <c r="Q379" s="163">
        <f>P379*H379</f>
        <v>0</v>
      </c>
      <c r="R379" s="163">
        <v>0</v>
      </c>
      <c r="S379" s="164">
        <f>R379*H379</f>
        <v>0</v>
      </c>
      <c r="AQ379" s="20" t="s">
        <v>122</v>
      </c>
      <c r="AS379" s="20" t="s">
        <v>121</v>
      </c>
      <c r="AT379" s="20" t="s">
        <v>78</v>
      </c>
      <c r="AX379" s="20" t="s">
        <v>117</v>
      </c>
      <c r="BD379" s="165">
        <f>IF(M379="základní",J379,0)</f>
        <v>0</v>
      </c>
      <c r="BE379" s="165">
        <f>IF(M379="snížená",J379,0)</f>
        <v>0</v>
      </c>
      <c r="BF379" s="165">
        <f>IF(M379="zákl. přenesená",J379,0)</f>
        <v>0</v>
      </c>
      <c r="BG379" s="165">
        <f>IF(M379="sníž. přenesená",J379,0)</f>
        <v>0</v>
      </c>
      <c r="BH379" s="165">
        <f>IF(M379="nulová",J379,0)</f>
        <v>0</v>
      </c>
      <c r="BI379" s="20" t="s">
        <v>76</v>
      </c>
      <c r="BJ379" s="165">
        <f>ROUND(I379*H379,2)</f>
        <v>0</v>
      </c>
      <c r="BK379" s="20" t="s">
        <v>120</v>
      </c>
      <c r="BL379" s="20" t="s">
        <v>614</v>
      </c>
    </row>
    <row r="380" spans="2:64" s="1" customFormat="1">
      <c r="B380" s="37"/>
      <c r="C380" s="233"/>
      <c r="D380" s="233"/>
      <c r="E380" s="233"/>
      <c r="F380" s="237" t="s">
        <v>594</v>
      </c>
      <c r="G380" s="233"/>
      <c r="H380" s="233"/>
      <c r="I380" s="245"/>
      <c r="J380" s="245"/>
      <c r="K380" s="37"/>
      <c r="L380" s="177"/>
      <c r="M380" s="38"/>
      <c r="N380" s="38"/>
      <c r="O380" s="38"/>
      <c r="P380" s="38"/>
      <c r="Q380" s="38"/>
      <c r="R380" s="38"/>
      <c r="S380" s="65"/>
      <c r="AS380" s="20" t="s">
        <v>131</v>
      </c>
      <c r="AT380" s="20" t="s">
        <v>78</v>
      </c>
    </row>
    <row r="381" spans="2:64" s="1" customFormat="1" ht="16.5" customHeight="1">
      <c r="B381" s="153"/>
      <c r="C381" s="154" t="s">
        <v>631</v>
      </c>
      <c r="D381" s="154" t="s">
        <v>118</v>
      </c>
      <c r="E381" s="155" t="s">
        <v>638</v>
      </c>
      <c r="F381" s="242" t="s">
        <v>1229</v>
      </c>
      <c r="G381" s="157" t="s">
        <v>119</v>
      </c>
      <c r="H381" s="158">
        <v>110</v>
      </c>
      <c r="I381" s="159"/>
      <c r="J381" s="160">
        <f t="shared" si="4"/>
        <v>0</v>
      </c>
      <c r="K381" s="37"/>
      <c r="L381" s="161" t="s">
        <v>5</v>
      </c>
      <c r="M381" s="162" t="s">
        <v>41</v>
      </c>
      <c r="N381" s="38"/>
      <c r="O381" s="163">
        <f>N381*H381</f>
        <v>0</v>
      </c>
      <c r="P381" s="163">
        <v>0</v>
      </c>
      <c r="Q381" s="163">
        <f>P381*H381</f>
        <v>0</v>
      </c>
      <c r="R381" s="163">
        <v>0</v>
      </c>
      <c r="S381" s="164">
        <f>R381*H381</f>
        <v>0</v>
      </c>
      <c r="AQ381" s="20" t="s">
        <v>120</v>
      </c>
      <c r="AS381" s="20" t="s">
        <v>118</v>
      </c>
      <c r="AT381" s="20" t="s">
        <v>78</v>
      </c>
      <c r="AX381" s="20" t="s">
        <v>117</v>
      </c>
      <c r="BD381" s="165">
        <f>IF(M381="základní",J381,0)</f>
        <v>0</v>
      </c>
      <c r="BE381" s="165">
        <f>IF(M381="snížená",J381,0)</f>
        <v>0</v>
      </c>
      <c r="BF381" s="165">
        <f>IF(M381="zákl. přenesená",J381,0)</f>
        <v>0</v>
      </c>
      <c r="BG381" s="165">
        <f>IF(M381="sníž. přenesená",J381,0)</f>
        <v>0</v>
      </c>
      <c r="BH381" s="165">
        <f>IF(M381="nulová",J381,0)</f>
        <v>0</v>
      </c>
      <c r="BI381" s="20" t="s">
        <v>76</v>
      </c>
      <c r="BJ381" s="165">
        <f>ROUND(I381*H381,2)</f>
        <v>0</v>
      </c>
      <c r="BK381" s="20" t="s">
        <v>120</v>
      </c>
      <c r="BL381" s="20" t="s">
        <v>617</v>
      </c>
    </row>
    <row r="382" spans="2:64" s="1" customFormat="1">
      <c r="B382" s="37"/>
      <c r="C382" s="233"/>
      <c r="D382" s="233"/>
      <c r="E382" s="233"/>
      <c r="F382" s="237" t="s">
        <v>594</v>
      </c>
      <c r="G382" s="233"/>
      <c r="H382" s="233"/>
      <c r="I382" s="245"/>
      <c r="J382" s="245"/>
      <c r="K382" s="37"/>
      <c r="L382" s="177"/>
      <c r="M382" s="38"/>
      <c r="N382" s="38"/>
      <c r="O382" s="38"/>
      <c r="P382" s="38"/>
      <c r="Q382" s="38"/>
      <c r="R382" s="38"/>
      <c r="S382" s="65"/>
      <c r="AS382" s="20" t="s">
        <v>131</v>
      </c>
      <c r="AT382" s="20" t="s">
        <v>78</v>
      </c>
    </row>
    <row r="383" spans="2:64" s="1" customFormat="1" ht="25.5" customHeight="1">
      <c r="B383" s="153"/>
      <c r="C383" s="238" t="s">
        <v>600</v>
      </c>
      <c r="D383" s="238" t="s">
        <v>121</v>
      </c>
      <c r="E383" s="232" t="s">
        <v>641</v>
      </c>
      <c r="F383" s="243" t="s">
        <v>642</v>
      </c>
      <c r="G383" s="239" t="s">
        <v>119</v>
      </c>
      <c r="H383" s="240">
        <v>110</v>
      </c>
      <c r="I383" s="159"/>
      <c r="J383" s="160">
        <f t="shared" si="4"/>
        <v>0</v>
      </c>
      <c r="K383" s="173"/>
      <c r="L383" s="174" t="s">
        <v>5</v>
      </c>
      <c r="M383" s="175" t="s">
        <v>41</v>
      </c>
      <c r="N383" s="38"/>
      <c r="O383" s="163">
        <f>N383*H383</f>
        <v>0</v>
      </c>
      <c r="P383" s="163">
        <v>0</v>
      </c>
      <c r="Q383" s="163">
        <f>P383*H383</f>
        <v>0</v>
      </c>
      <c r="R383" s="163">
        <v>0</v>
      </c>
      <c r="S383" s="164">
        <f>R383*H383</f>
        <v>0</v>
      </c>
      <c r="AQ383" s="20" t="s">
        <v>122</v>
      </c>
      <c r="AS383" s="20" t="s">
        <v>121</v>
      </c>
      <c r="AT383" s="20" t="s">
        <v>78</v>
      </c>
      <c r="AX383" s="20" t="s">
        <v>117</v>
      </c>
      <c r="BD383" s="165">
        <f>IF(M383="základní",J383,0)</f>
        <v>0</v>
      </c>
      <c r="BE383" s="165">
        <f>IF(M383="snížená",J383,0)</f>
        <v>0</v>
      </c>
      <c r="BF383" s="165">
        <f>IF(M383="zákl. přenesená",J383,0)</f>
        <v>0</v>
      </c>
      <c r="BG383" s="165">
        <f>IF(M383="sníž. přenesená",J383,0)</f>
        <v>0</v>
      </c>
      <c r="BH383" s="165">
        <f>IF(M383="nulová",J383,0)</f>
        <v>0</v>
      </c>
      <c r="BI383" s="20" t="s">
        <v>76</v>
      </c>
      <c r="BJ383" s="165">
        <f>ROUND(I383*H383,2)</f>
        <v>0</v>
      </c>
      <c r="BK383" s="20" t="s">
        <v>120</v>
      </c>
      <c r="BL383" s="20" t="s">
        <v>619</v>
      </c>
    </row>
    <row r="384" spans="2:64" s="1" customFormat="1">
      <c r="B384" s="37"/>
      <c r="C384" s="233"/>
      <c r="D384" s="233"/>
      <c r="E384" s="233"/>
      <c r="F384" s="237" t="s">
        <v>594</v>
      </c>
      <c r="G384" s="233"/>
      <c r="H384" s="233"/>
      <c r="I384" s="245"/>
      <c r="J384" s="245"/>
      <c r="K384" s="37"/>
      <c r="L384" s="177"/>
      <c r="M384" s="38"/>
      <c r="N384" s="38"/>
      <c r="O384" s="38"/>
      <c r="P384" s="38"/>
      <c r="Q384" s="38"/>
      <c r="R384" s="38"/>
      <c r="S384" s="65"/>
      <c r="AS384" s="20" t="s">
        <v>131</v>
      </c>
      <c r="AT384" s="20" t="s">
        <v>78</v>
      </c>
    </row>
    <row r="385" spans="2:64" s="1" customFormat="1" ht="16.5" customHeight="1">
      <c r="B385" s="153"/>
      <c r="C385" s="154" t="s">
        <v>634</v>
      </c>
      <c r="D385" s="154" t="s">
        <v>118</v>
      </c>
      <c r="E385" s="155" t="s">
        <v>127</v>
      </c>
      <c r="F385" s="242" t="s">
        <v>1225</v>
      </c>
      <c r="G385" s="157" t="s">
        <v>119</v>
      </c>
      <c r="H385" s="158">
        <v>30</v>
      </c>
      <c r="I385" s="159"/>
      <c r="J385" s="160">
        <f t="shared" si="4"/>
        <v>0</v>
      </c>
      <c r="K385" s="37"/>
      <c r="L385" s="161" t="s">
        <v>5</v>
      </c>
      <c r="M385" s="162" t="s">
        <v>41</v>
      </c>
      <c r="N385" s="38"/>
      <c r="O385" s="163">
        <f>N385*H385</f>
        <v>0</v>
      </c>
      <c r="P385" s="163">
        <v>0</v>
      </c>
      <c r="Q385" s="163">
        <f>P385*H385</f>
        <v>0</v>
      </c>
      <c r="R385" s="163">
        <v>0</v>
      </c>
      <c r="S385" s="164">
        <f>R385*H385</f>
        <v>0</v>
      </c>
      <c r="AQ385" s="20" t="s">
        <v>120</v>
      </c>
      <c r="AS385" s="20" t="s">
        <v>118</v>
      </c>
      <c r="AT385" s="20" t="s">
        <v>78</v>
      </c>
      <c r="AX385" s="20" t="s">
        <v>117</v>
      </c>
      <c r="BD385" s="165">
        <f>IF(M385="základní",J385,0)</f>
        <v>0</v>
      </c>
      <c r="BE385" s="165">
        <f>IF(M385="snížená",J385,0)</f>
        <v>0</v>
      </c>
      <c r="BF385" s="165">
        <f>IF(M385="zákl. přenesená",J385,0)</f>
        <v>0</v>
      </c>
      <c r="BG385" s="165">
        <f>IF(M385="sníž. přenesená",J385,0)</f>
        <v>0</v>
      </c>
      <c r="BH385" s="165">
        <f>IF(M385="nulová",J385,0)</f>
        <v>0</v>
      </c>
      <c r="BI385" s="20" t="s">
        <v>76</v>
      </c>
      <c r="BJ385" s="165">
        <f>ROUND(I385*H385,2)</f>
        <v>0</v>
      </c>
      <c r="BK385" s="20" t="s">
        <v>120</v>
      </c>
      <c r="BL385" s="20" t="s">
        <v>620</v>
      </c>
    </row>
    <row r="386" spans="2:64" s="1" customFormat="1">
      <c r="B386" s="37"/>
      <c r="C386" s="238" t="s">
        <v>602</v>
      </c>
      <c r="D386" s="238" t="s">
        <v>121</v>
      </c>
      <c r="E386" s="232" t="s">
        <v>590</v>
      </c>
      <c r="F386" s="243" t="s">
        <v>591</v>
      </c>
      <c r="G386" s="239" t="s">
        <v>119</v>
      </c>
      <c r="H386" s="240">
        <v>30</v>
      </c>
      <c r="I386" s="171"/>
      <c r="J386" s="172">
        <f t="shared" si="4"/>
        <v>0</v>
      </c>
      <c r="K386" s="37"/>
      <c r="L386" s="177"/>
      <c r="M386" s="38"/>
      <c r="N386" s="38"/>
      <c r="O386" s="38"/>
      <c r="P386" s="38"/>
      <c r="Q386" s="38"/>
      <c r="R386" s="38"/>
      <c r="S386" s="65"/>
      <c r="AS386" s="20" t="s">
        <v>143</v>
      </c>
      <c r="AT386" s="20" t="s">
        <v>78</v>
      </c>
    </row>
    <row r="387" spans="2:64" s="1" customFormat="1">
      <c r="B387" s="37"/>
      <c r="C387" s="233"/>
      <c r="D387" s="233"/>
      <c r="E387" s="233"/>
      <c r="F387" s="237" t="s">
        <v>856</v>
      </c>
      <c r="G387" s="233"/>
      <c r="H387" s="233"/>
      <c r="I387" s="244"/>
      <c r="J387" s="244"/>
      <c r="K387" s="37"/>
      <c r="L387" s="177"/>
      <c r="M387" s="38"/>
      <c r="N387" s="38"/>
      <c r="O387" s="38"/>
      <c r="P387" s="38"/>
      <c r="Q387" s="38"/>
      <c r="R387" s="38"/>
      <c r="S387" s="65"/>
      <c r="AS387" s="20" t="s">
        <v>131</v>
      </c>
      <c r="AT387" s="20" t="s">
        <v>78</v>
      </c>
    </row>
    <row r="388" spans="2:64" s="1" customFormat="1" ht="16.5" customHeight="1">
      <c r="B388" s="153"/>
      <c r="C388" s="154" t="s">
        <v>640</v>
      </c>
      <c r="D388" s="154" t="s">
        <v>118</v>
      </c>
      <c r="E388" s="155" t="s">
        <v>133</v>
      </c>
      <c r="F388" s="242" t="s">
        <v>1224</v>
      </c>
      <c r="G388" s="157" t="s">
        <v>119</v>
      </c>
      <c r="H388" s="158">
        <v>30</v>
      </c>
      <c r="I388" s="171"/>
      <c r="J388" s="172">
        <f t="shared" si="4"/>
        <v>0</v>
      </c>
      <c r="K388" s="173"/>
      <c r="L388" s="174" t="s">
        <v>5</v>
      </c>
      <c r="M388" s="175" t="s">
        <v>41</v>
      </c>
      <c r="N388" s="38"/>
      <c r="O388" s="163">
        <f>N388*H388</f>
        <v>0</v>
      </c>
      <c r="P388" s="163">
        <v>0</v>
      </c>
      <c r="Q388" s="163">
        <f>P388*H388</f>
        <v>0</v>
      </c>
      <c r="R388" s="163">
        <v>0</v>
      </c>
      <c r="S388" s="164">
        <f>R388*H388</f>
        <v>0</v>
      </c>
      <c r="AQ388" s="20" t="s">
        <v>122</v>
      </c>
      <c r="AS388" s="20" t="s">
        <v>121</v>
      </c>
      <c r="AT388" s="20" t="s">
        <v>78</v>
      </c>
      <c r="AX388" s="20" t="s">
        <v>117</v>
      </c>
      <c r="BD388" s="165">
        <f>IF(M388="základní",J388,0)</f>
        <v>0</v>
      </c>
      <c r="BE388" s="165">
        <f>IF(M388="snížená",J388,0)</f>
        <v>0</v>
      </c>
      <c r="BF388" s="165">
        <f>IF(M388="zákl. přenesená",J388,0)</f>
        <v>0</v>
      </c>
      <c r="BG388" s="165">
        <f>IF(M388="sníž. přenesená",J388,0)</f>
        <v>0</v>
      </c>
      <c r="BH388" s="165">
        <f>IF(M388="nulová",J388,0)</f>
        <v>0</v>
      </c>
      <c r="BI388" s="20" t="s">
        <v>76</v>
      </c>
      <c r="BJ388" s="165">
        <f>ROUND(I388*H388,2)</f>
        <v>0</v>
      </c>
      <c r="BK388" s="20" t="s">
        <v>120</v>
      </c>
      <c r="BL388" s="20" t="s">
        <v>623</v>
      </c>
    </row>
    <row r="389" spans="2:64" s="1" customFormat="1" ht="15">
      <c r="B389" s="37"/>
      <c r="C389" s="241"/>
      <c r="D389" s="235" t="s">
        <v>358</v>
      </c>
      <c r="E389" s="235"/>
      <c r="F389" s="235"/>
      <c r="G389" s="235"/>
      <c r="H389" s="235"/>
      <c r="I389" s="244"/>
      <c r="J389" s="244">
        <f>SUM(J390:J460)</f>
        <v>0</v>
      </c>
      <c r="K389" s="37"/>
      <c r="L389" s="177"/>
      <c r="M389" s="38"/>
      <c r="N389" s="38"/>
      <c r="O389" s="38"/>
      <c r="P389" s="38"/>
      <c r="Q389" s="38"/>
      <c r="R389" s="38"/>
      <c r="S389" s="65"/>
      <c r="AS389" s="20" t="s">
        <v>131</v>
      </c>
      <c r="AT389" s="20" t="s">
        <v>78</v>
      </c>
    </row>
    <row r="390" spans="2:64" s="1" customFormat="1" ht="16.5" customHeight="1">
      <c r="B390" s="153"/>
      <c r="C390" s="154" t="s">
        <v>604</v>
      </c>
      <c r="D390" s="154" t="s">
        <v>118</v>
      </c>
      <c r="E390" s="155" t="s">
        <v>390</v>
      </c>
      <c r="F390" s="242" t="s">
        <v>1194</v>
      </c>
      <c r="G390" s="157" t="s">
        <v>135</v>
      </c>
      <c r="H390" s="158">
        <v>1</v>
      </c>
      <c r="I390" s="171"/>
      <c r="J390" s="172">
        <f t="shared" si="4"/>
        <v>0</v>
      </c>
      <c r="K390" s="173"/>
      <c r="L390" s="174" t="s">
        <v>5</v>
      </c>
      <c r="M390" s="175" t="s">
        <v>41</v>
      </c>
      <c r="N390" s="38"/>
      <c r="O390" s="163">
        <f>N390*H390</f>
        <v>0</v>
      </c>
      <c r="P390" s="163">
        <v>0</v>
      </c>
      <c r="Q390" s="163">
        <f>P390*H390</f>
        <v>0</v>
      </c>
      <c r="R390" s="163">
        <v>0</v>
      </c>
      <c r="S390" s="164">
        <f>R390*H390</f>
        <v>0</v>
      </c>
      <c r="AQ390" s="20" t="s">
        <v>122</v>
      </c>
      <c r="AS390" s="20" t="s">
        <v>121</v>
      </c>
      <c r="AT390" s="20" t="s">
        <v>78</v>
      </c>
      <c r="AX390" s="20" t="s">
        <v>117</v>
      </c>
      <c r="BD390" s="165">
        <f>IF(M390="základní",J390,0)</f>
        <v>0</v>
      </c>
      <c r="BE390" s="165">
        <f>IF(M390="snížená",J390,0)</f>
        <v>0</v>
      </c>
      <c r="BF390" s="165">
        <f>IF(M390="zákl. přenesená",J390,0)</f>
        <v>0</v>
      </c>
      <c r="BG390" s="165">
        <f>IF(M390="sníž. přenesená",J390,0)</f>
        <v>0</v>
      </c>
      <c r="BH390" s="165">
        <f>IF(M390="nulová",J390,0)</f>
        <v>0</v>
      </c>
      <c r="BI390" s="20" t="s">
        <v>76</v>
      </c>
      <c r="BJ390" s="165">
        <f>ROUND(I390*H390,2)</f>
        <v>0</v>
      </c>
      <c r="BK390" s="20" t="s">
        <v>120</v>
      </c>
      <c r="BL390" s="20" t="s">
        <v>624</v>
      </c>
    </row>
    <row r="391" spans="2:64" s="1" customFormat="1">
      <c r="B391" s="37"/>
      <c r="C391" s="233"/>
      <c r="D391" s="233"/>
      <c r="E391" s="233"/>
      <c r="F391" s="237" t="s">
        <v>649</v>
      </c>
      <c r="G391" s="233"/>
      <c r="H391" s="233"/>
      <c r="I391" s="244"/>
      <c r="J391" s="244"/>
      <c r="K391" s="37"/>
      <c r="L391" s="177"/>
      <c r="M391" s="38"/>
      <c r="N391" s="38"/>
      <c r="O391" s="38"/>
      <c r="P391" s="38"/>
      <c r="Q391" s="38"/>
      <c r="R391" s="38"/>
      <c r="S391" s="65"/>
      <c r="AS391" s="20" t="s">
        <v>131</v>
      </c>
      <c r="AT391" s="20" t="s">
        <v>78</v>
      </c>
    </row>
    <row r="392" spans="2:64" s="1" customFormat="1" ht="25.5" customHeight="1">
      <c r="B392" s="153"/>
      <c r="C392" s="238" t="s">
        <v>645</v>
      </c>
      <c r="D392" s="238" t="s">
        <v>121</v>
      </c>
      <c r="E392" s="234" t="s">
        <v>1195</v>
      </c>
      <c r="F392" s="243" t="s">
        <v>1196</v>
      </c>
      <c r="G392" s="239" t="s">
        <v>135</v>
      </c>
      <c r="H392" s="240">
        <v>1</v>
      </c>
      <c r="I392" s="171"/>
      <c r="J392" s="172">
        <f t="shared" si="4"/>
        <v>0</v>
      </c>
      <c r="K392" s="37"/>
      <c r="L392" s="161" t="s">
        <v>5</v>
      </c>
      <c r="M392" s="162" t="s">
        <v>41</v>
      </c>
      <c r="N392" s="38"/>
      <c r="O392" s="163">
        <f>N392*H392</f>
        <v>0</v>
      </c>
      <c r="P392" s="163">
        <v>0</v>
      </c>
      <c r="Q392" s="163">
        <f>P392*H392</f>
        <v>0</v>
      </c>
      <c r="R392" s="163">
        <v>0</v>
      </c>
      <c r="S392" s="164">
        <f>R392*H392</f>
        <v>0</v>
      </c>
      <c r="AQ392" s="20" t="s">
        <v>120</v>
      </c>
      <c r="AS392" s="20" t="s">
        <v>118</v>
      </c>
      <c r="AT392" s="20" t="s">
        <v>78</v>
      </c>
      <c r="AX392" s="20" t="s">
        <v>117</v>
      </c>
      <c r="BD392" s="165">
        <f>IF(M392="základní",J392,0)</f>
        <v>0</v>
      </c>
      <c r="BE392" s="165">
        <f>IF(M392="snížená",J392,0)</f>
        <v>0</v>
      </c>
      <c r="BF392" s="165">
        <f>IF(M392="zákl. přenesená",J392,0)</f>
        <v>0</v>
      </c>
      <c r="BG392" s="165">
        <f>IF(M392="sníž. přenesená",J392,0)</f>
        <v>0</v>
      </c>
      <c r="BH392" s="165">
        <f>IF(M392="nulová",J392,0)</f>
        <v>0</v>
      </c>
      <c r="BI392" s="20" t="s">
        <v>76</v>
      </c>
      <c r="BJ392" s="165">
        <f>ROUND(I392*H392,2)</f>
        <v>0</v>
      </c>
      <c r="BK392" s="20" t="s">
        <v>120</v>
      </c>
      <c r="BL392" s="20" t="s">
        <v>625</v>
      </c>
    </row>
    <row r="393" spans="2:64" s="1" customFormat="1">
      <c r="B393" s="37"/>
      <c r="C393" s="233"/>
      <c r="D393" s="233"/>
      <c r="E393" s="233"/>
      <c r="F393" s="237" t="s">
        <v>649</v>
      </c>
      <c r="G393" s="233"/>
      <c r="H393" s="233"/>
      <c r="I393" s="244"/>
      <c r="J393" s="244"/>
      <c r="K393" s="37"/>
      <c r="L393" s="177"/>
      <c r="M393" s="38"/>
      <c r="N393" s="38"/>
      <c r="O393" s="38"/>
      <c r="P393" s="38"/>
      <c r="Q393" s="38"/>
      <c r="R393" s="38"/>
      <c r="S393" s="65"/>
      <c r="AS393" s="20" t="s">
        <v>131</v>
      </c>
      <c r="AT393" s="20" t="s">
        <v>78</v>
      </c>
    </row>
    <row r="394" spans="2:64" s="1" customFormat="1" ht="16.5" customHeight="1">
      <c r="B394" s="153"/>
      <c r="C394" s="154" t="s">
        <v>647</v>
      </c>
      <c r="D394" s="154" t="s">
        <v>118</v>
      </c>
      <c r="E394" s="155" t="s">
        <v>382</v>
      </c>
      <c r="F394" s="242" t="s">
        <v>383</v>
      </c>
      <c r="G394" s="157" t="s">
        <v>135</v>
      </c>
      <c r="H394" s="158">
        <v>1</v>
      </c>
      <c r="I394" s="171"/>
      <c r="J394" s="172">
        <f t="shared" si="4"/>
        <v>0</v>
      </c>
      <c r="K394" s="173"/>
      <c r="L394" s="174" t="s">
        <v>5</v>
      </c>
      <c r="M394" s="175" t="s">
        <v>41</v>
      </c>
      <c r="N394" s="38"/>
      <c r="O394" s="163">
        <f>N394*H394</f>
        <v>0</v>
      </c>
      <c r="P394" s="163">
        <v>0</v>
      </c>
      <c r="Q394" s="163">
        <f>P394*H394</f>
        <v>0</v>
      </c>
      <c r="R394" s="163">
        <v>0</v>
      </c>
      <c r="S394" s="164">
        <f>R394*H394</f>
        <v>0</v>
      </c>
      <c r="AQ394" s="20" t="s">
        <v>122</v>
      </c>
      <c r="AS394" s="20" t="s">
        <v>121</v>
      </c>
      <c r="AT394" s="20" t="s">
        <v>78</v>
      </c>
      <c r="AX394" s="20" t="s">
        <v>117</v>
      </c>
      <c r="BD394" s="165">
        <f>IF(M394="základní",J394,0)</f>
        <v>0</v>
      </c>
      <c r="BE394" s="165">
        <f>IF(M394="snížená",J394,0)</f>
        <v>0</v>
      </c>
      <c r="BF394" s="165">
        <f>IF(M394="zákl. přenesená",J394,0)</f>
        <v>0</v>
      </c>
      <c r="BG394" s="165">
        <f>IF(M394="sníž. přenesená",J394,0)</f>
        <v>0</v>
      </c>
      <c r="BH394" s="165">
        <f>IF(M394="nulová",J394,0)</f>
        <v>0</v>
      </c>
      <c r="BI394" s="20" t="s">
        <v>76</v>
      </c>
      <c r="BJ394" s="165">
        <f>ROUND(I394*H394,2)</f>
        <v>0</v>
      </c>
      <c r="BK394" s="20" t="s">
        <v>120</v>
      </c>
      <c r="BL394" s="20" t="s">
        <v>627</v>
      </c>
    </row>
    <row r="395" spans="2:64" s="1" customFormat="1">
      <c r="B395" s="37"/>
      <c r="C395" s="233"/>
      <c r="D395" s="233"/>
      <c r="E395" s="233"/>
      <c r="F395" s="237" t="s">
        <v>649</v>
      </c>
      <c r="G395" s="233"/>
      <c r="H395" s="233"/>
      <c r="I395" s="244"/>
      <c r="J395" s="244"/>
      <c r="K395" s="37"/>
      <c r="L395" s="177"/>
      <c r="M395" s="38"/>
      <c r="N395" s="38"/>
      <c r="O395" s="38"/>
      <c r="P395" s="38"/>
      <c r="Q395" s="38"/>
      <c r="R395" s="38"/>
      <c r="S395" s="65"/>
      <c r="AS395" s="20" t="s">
        <v>131</v>
      </c>
      <c r="AT395" s="20" t="s">
        <v>78</v>
      </c>
    </row>
    <row r="396" spans="2:64" s="1" customFormat="1" ht="16.5" customHeight="1">
      <c r="B396" s="153"/>
      <c r="C396" s="238" t="s">
        <v>650</v>
      </c>
      <c r="D396" s="238" t="s">
        <v>121</v>
      </c>
      <c r="E396" s="232" t="s">
        <v>385</v>
      </c>
      <c r="F396" s="243" t="s">
        <v>1192</v>
      </c>
      <c r="G396" s="239" t="s">
        <v>135</v>
      </c>
      <c r="H396" s="240">
        <v>1</v>
      </c>
      <c r="I396" s="171"/>
      <c r="J396" s="172">
        <f t="shared" si="4"/>
        <v>0</v>
      </c>
      <c r="K396" s="173"/>
      <c r="L396" s="174" t="s">
        <v>5</v>
      </c>
      <c r="M396" s="175" t="s">
        <v>41</v>
      </c>
      <c r="N396" s="38"/>
      <c r="O396" s="163">
        <f>N396*H396</f>
        <v>0</v>
      </c>
      <c r="P396" s="163">
        <v>0</v>
      </c>
      <c r="Q396" s="163">
        <f>P396*H396</f>
        <v>0</v>
      </c>
      <c r="R396" s="163">
        <v>0</v>
      </c>
      <c r="S396" s="164">
        <f>R396*H396</f>
        <v>0</v>
      </c>
      <c r="AQ396" s="20" t="s">
        <v>122</v>
      </c>
      <c r="AS396" s="20" t="s">
        <v>121</v>
      </c>
      <c r="AT396" s="20" t="s">
        <v>78</v>
      </c>
      <c r="AX396" s="20" t="s">
        <v>117</v>
      </c>
      <c r="BD396" s="165">
        <f>IF(M396="základní",J396,0)</f>
        <v>0</v>
      </c>
      <c r="BE396" s="165">
        <f>IF(M396="snížená",J396,0)</f>
        <v>0</v>
      </c>
      <c r="BF396" s="165">
        <f>IF(M396="zákl. přenesená",J396,0)</f>
        <v>0</v>
      </c>
      <c r="BG396" s="165">
        <f>IF(M396="sníž. přenesená",J396,0)</f>
        <v>0</v>
      </c>
      <c r="BH396" s="165">
        <f>IF(M396="nulová",J396,0)</f>
        <v>0</v>
      </c>
      <c r="BI396" s="20" t="s">
        <v>76</v>
      </c>
      <c r="BJ396" s="165">
        <f>ROUND(I396*H396,2)</f>
        <v>0</v>
      </c>
      <c r="BK396" s="20" t="s">
        <v>120</v>
      </c>
      <c r="BL396" s="20" t="s">
        <v>630</v>
      </c>
    </row>
    <row r="397" spans="2:64" s="1" customFormat="1">
      <c r="B397" s="37"/>
      <c r="C397" s="233"/>
      <c r="D397" s="233"/>
      <c r="E397" s="233"/>
      <c r="F397" s="237" t="s">
        <v>649</v>
      </c>
      <c r="G397" s="233"/>
      <c r="H397" s="233"/>
      <c r="I397" s="244"/>
      <c r="J397" s="244"/>
      <c r="K397" s="37"/>
      <c r="L397" s="177"/>
      <c r="M397" s="38"/>
      <c r="N397" s="38"/>
      <c r="O397" s="38"/>
      <c r="P397" s="38"/>
      <c r="Q397" s="38"/>
      <c r="R397" s="38"/>
      <c r="S397" s="65"/>
      <c r="AS397" s="20" t="s">
        <v>131</v>
      </c>
      <c r="AT397" s="20" t="s">
        <v>78</v>
      </c>
    </row>
    <row r="398" spans="2:64" s="1" customFormat="1" ht="25.5" customHeight="1">
      <c r="B398" s="153"/>
      <c r="C398" s="154" t="s">
        <v>609</v>
      </c>
      <c r="D398" s="154" t="s">
        <v>118</v>
      </c>
      <c r="E398" s="155" t="s">
        <v>386</v>
      </c>
      <c r="F398" s="242" t="s">
        <v>1193</v>
      </c>
      <c r="G398" s="157" t="s">
        <v>135</v>
      </c>
      <c r="H398" s="158">
        <v>1</v>
      </c>
      <c r="I398" s="171"/>
      <c r="J398" s="172">
        <f t="shared" si="4"/>
        <v>0</v>
      </c>
      <c r="K398" s="37"/>
      <c r="L398" s="161" t="s">
        <v>5</v>
      </c>
      <c r="M398" s="162" t="s">
        <v>41</v>
      </c>
      <c r="N398" s="38"/>
      <c r="O398" s="163">
        <f>N398*H398</f>
        <v>0</v>
      </c>
      <c r="P398" s="163">
        <v>0</v>
      </c>
      <c r="Q398" s="163">
        <f>P398*H398</f>
        <v>0</v>
      </c>
      <c r="R398" s="163">
        <v>0</v>
      </c>
      <c r="S398" s="164">
        <f>R398*H398</f>
        <v>0</v>
      </c>
      <c r="AQ398" s="20" t="s">
        <v>120</v>
      </c>
      <c r="AS398" s="20" t="s">
        <v>118</v>
      </c>
      <c r="AT398" s="20" t="s">
        <v>78</v>
      </c>
      <c r="AX398" s="20" t="s">
        <v>117</v>
      </c>
      <c r="BD398" s="165">
        <f>IF(M398="základní",J398,0)</f>
        <v>0</v>
      </c>
      <c r="BE398" s="165">
        <f>IF(M398="snížená",J398,0)</f>
        <v>0</v>
      </c>
      <c r="BF398" s="165">
        <f>IF(M398="zákl. přenesená",J398,0)</f>
        <v>0</v>
      </c>
      <c r="BG398" s="165">
        <f>IF(M398="sníž. přenesená",J398,0)</f>
        <v>0</v>
      </c>
      <c r="BH398" s="165">
        <f>IF(M398="nulová",J398,0)</f>
        <v>0</v>
      </c>
      <c r="BI398" s="20" t="s">
        <v>76</v>
      </c>
      <c r="BJ398" s="165">
        <f>ROUND(I398*H398,2)</f>
        <v>0</v>
      </c>
      <c r="BK398" s="20" t="s">
        <v>120</v>
      </c>
      <c r="BL398" s="20" t="s">
        <v>632</v>
      </c>
    </row>
    <row r="399" spans="2:64" s="1" customFormat="1">
      <c r="B399" s="37"/>
      <c r="C399" s="233"/>
      <c r="D399" s="233"/>
      <c r="E399" s="233"/>
      <c r="F399" s="237" t="s">
        <v>649</v>
      </c>
      <c r="G399" s="233"/>
      <c r="H399" s="233"/>
      <c r="I399" s="244"/>
      <c r="J399" s="244"/>
      <c r="K399" s="37"/>
      <c r="L399" s="177"/>
      <c r="M399" s="38"/>
      <c r="N399" s="38"/>
      <c r="O399" s="38"/>
      <c r="P399" s="38"/>
      <c r="Q399" s="38"/>
      <c r="R399" s="38"/>
      <c r="S399" s="65"/>
      <c r="AS399" s="20" t="s">
        <v>131</v>
      </c>
      <c r="AT399" s="20" t="s">
        <v>78</v>
      </c>
    </row>
    <row r="400" spans="2:64" s="1" customFormat="1" ht="16.5" customHeight="1">
      <c r="B400" s="153"/>
      <c r="C400" s="238" t="s">
        <v>653</v>
      </c>
      <c r="D400" s="238" t="s">
        <v>121</v>
      </c>
      <c r="E400" s="232" t="s">
        <v>658</v>
      </c>
      <c r="F400" s="243" t="s">
        <v>659</v>
      </c>
      <c r="G400" s="239" t="s">
        <v>135</v>
      </c>
      <c r="H400" s="240">
        <v>1</v>
      </c>
      <c r="I400" s="171"/>
      <c r="J400" s="172">
        <f t="shared" si="4"/>
        <v>0</v>
      </c>
      <c r="K400" s="173"/>
      <c r="L400" s="174" t="s">
        <v>5</v>
      </c>
      <c r="M400" s="175" t="s">
        <v>41</v>
      </c>
      <c r="N400" s="38"/>
      <c r="O400" s="163">
        <f>N400*H400</f>
        <v>0</v>
      </c>
      <c r="P400" s="163">
        <v>0</v>
      </c>
      <c r="Q400" s="163">
        <f>P400*H400</f>
        <v>0</v>
      </c>
      <c r="R400" s="163">
        <v>0</v>
      </c>
      <c r="S400" s="164">
        <f>R400*H400</f>
        <v>0</v>
      </c>
      <c r="AQ400" s="20" t="s">
        <v>122</v>
      </c>
      <c r="AS400" s="20" t="s">
        <v>121</v>
      </c>
      <c r="AT400" s="20" t="s">
        <v>78</v>
      </c>
      <c r="AX400" s="20" t="s">
        <v>117</v>
      </c>
      <c r="BD400" s="165">
        <f>IF(M400="základní",J400,0)</f>
        <v>0</v>
      </c>
      <c r="BE400" s="165">
        <f>IF(M400="snížená",J400,0)</f>
        <v>0</v>
      </c>
      <c r="BF400" s="165">
        <f>IF(M400="zákl. přenesená",J400,0)</f>
        <v>0</v>
      </c>
      <c r="BG400" s="165">
        <f>IF(M400="sníž. přenesená",J400,0)</f>
        <v>0</v>
      </c>
      <c r="BH400" s="165">
        <f>IF(M400="nulová",J400,0)</f>
        <v>0</v>
      </c>
      <c r="BI400" s="20" t="s">
        <v>76</v>
      </c>
      <c r="BJ400" s="165">
        <f>ROUND(I400*H400,2)</f>
        <v>0</v>
      </c>
      <c r="BK400" s="20" t="s">
        <v>120</v>
      </c>
      <c r="BL400" s="20" t="s">
        <v>633</v>
      </c>
    </row>
    <row r="401" spans="2:64" s="1" customFormat="1">
      <c r="B401" s="37"/>
      <c r="C401" s="233"/>
      <c r="D401" s="233"/>
      <c r="E401" s="233"/>
      <c r="F401" s="237" t="s">
        <v>649</v>
      </c>
      <c r="G401" s="233"/>
      <c r="H401" s="233"/>
      <c r="I401" s="244"/>
      <c r="J401" s="244"/>
      <c r="K401" s="37"/>
      <c r="L401" s="177"/>
      <c r="M401" s="38"/>
      <c r="N401" s="38"/>
      <c r="O401" s="38"/>
      <c r="P401" s="38"/>
      <c r="Q401" s="38"/>
      <c r="R401" s="38"/>
      <c r="S401" s="65"/>
      <c r="AS401" s="20" t="s">
        <v>131</v>
      </c>
      <c r="AT401" s="20" t="s">
        <v>78</v>
      </c>
    </row>
    <row r="402" spans="2:64" s="1" customFormat="1" ht="16.5" customHeight="1">
      <c r="B402" s="153"/>
      <c r="C402" s="154" t="s">
        <v>614</v>
      </c>
      <c r="D402" s="154" t="s">
        <v>118</v>
      </c>
      <c r="E402" s="155" t="s">
        <v>392</v>
      </c>
      <c r="F402" s="242" t="s">
        <v>1197</v>
      </c>
      <c r="G402" s="157" t="s">
        <v>135</v>
      </c>
      <c r="H402" s="158">
        <v>1</v>
      </c>
      <c r="I402" s="171"/>
      <c r="J402" s="172">
        <f t="shared" si="4"/>
        <v>0</v>
      </c>
      <c r="K402" s="173"/>
      <c r="L402" s="174" t="s">
        <v>5</v>
      </c>
      <c r="M402" s="175" t="s">
        <v>41</v>
      </c>
      <c r="N402" s="38"/>
      <c r="O402" s="163">
        <f>N402*H402</f>
        <v>0</v>
      </c>
      <c r="P402" s="163">
        <v>0</v>
      </c>
      <c r="Q402" s="163">
        <f>P402*H402</f>
        <v>0</v>
      </c>
      <c r="R402" s="163">
        <v>0</v>
      </c>
      <c r="S402" s="164">
        <f>R402*H402</f>
        <v>0</v>
      </c>
      <c r="AQ402" s="20" t="s">
        <v>122</v>
      </c>
      <c r="AS402" s="20" t="s">
        <v>121</v>
      </c>
      <c r="AT402" s="20" t="s">
        <v>78</v>
      </c>
      <c r="AX402" s="20" t="s">
        <v>117</v>
      </c>
      <c r="BD402" s="165">
        <f>IF(M402="základní",J402,0)</f>
        <v>0</v>
      </c>
      <c r="BE402" s="165">
        <f>IF(M402="snížená",J402,0)</f>
        <v>0</v>
      </c>
      <c r="BF402" s="165">
        <f>IF(M402="zákl. přenesená",J402,0)</f>
        <v>0</v>
      </c>
      <c r="BG402" s="165">
        <f>IF(M402="sníž. přenesená",J402,0)</f>
        <v>0</v>
      </c>
      <c r="BH402" s="165">
        <f>IF(M402="nulová",J402,0)</f>
        <v>0</v>
      </c>
      <c r="BI402" s="20" t="s">
        <v>76</v>
      </c>
      <c r="BJ402" s="165">
        <f>ROUND(I402*H402,2)</f>
        <v>0</v>
      </c>
      <c r="BK402" s="20" t="s">
        <v>120</v>
      </c>
      <c r="BL402" s="20" t="s">
        <v>637</v>
      </c>
    </row>
    <row r="403" spans="2:64" s="1" customFormat="1">
      <c r="B403" s="37"/>
      <c r="C403" s="233"/>
      <c r="D403" s="233"/>
      <c r="E403" s="233"/>
      <c r="F403" s="237" t="s">
        <v>649</v>
      </c>
      <c r="G403" s="233"/>
      <c r="H403" s="233"/>
      <c r="I403" s="244"/>
      <c r="J403" s="244"/>
      <c r="K403" s="37"/>
      <c r="L403" s="177"/>
      <c r="M403" s="38"/>
      <c r="N403" s="38"/>
      <c r="O403" s="38"/>
      <c r="P403" s="38"/>
      <c r="Q403" s="38"/>
      <c r="R403" s="38"/>
      <c r="S403" s="65"/>
      <c r="AS403" s="20" t="s">
        <v>131</v>
      </c>
      <c r="AT403" s="20" t="s">
        <v>78</v>
      </c>
    </row>
    <row r="404" spans="2:64" s="1" customFormat="1" ht="25.5" customHeight="1">
      <c r="B404" s="153"/>
      <c r="C404" s="238" t="s">
        <v>656</v>
      </c>
      <c r="D404" s="238" t="s">
        <v>121</v>
      </c>
      <c r="E404" s="232" t="s">
        <v>394</v>
      </c>
      <c r="F404" s="243" t="s">
        <v>395</v>
      </c>
      <c r="G404" s="239" t="s">
        <v>135</v>
      </c>
      <c r="H404" s="240">
        <v>1</v>
      </c>
      <c r="I404" s="171"/>
      <c r="J404" s="172">
        <f t="shared" si="4"/>
        <v>0</v>
      </c>
      <c r="K404" s="37"/>
      <c r="L404" s="161" t="s">
        <v>5</v>
      </c>
      <c r="M404" s="162" t="s">
        <v>41</v>
      </c>
      <c r="N404" s="38"/>
      <c r="O404" s="163">
        <f>N404*H404</f>
        <v>0</v>
      </c>
      <c r="P404" s="163">
        <v>0</v>
      </c>
      <c r="Q404" s="163">
        <f>P404*H404</f>
        <v>0</v>
      </c>
      <c r="R404" s="163">
        <v>0</v>
      </c>
      <c r="S404" s="164">
        <f>R404*H404</f>
        <v>0</v>
      </c>
      <c r="AQ404" s="20" t="s">
        <v>120</v>
      </c>
      <c r="AS404" s="20" t="s">
        <v>118</v>
      </c>
      <c r="AT404" s="20" t="s">
        <v>78</v>
      </c>
      <c r="AX404" s="20" t="s">
        <v>117</v>
      </c>
      <c r="BD404" s="165">
        <f>IF(M404="základní",J404,0)</f>
        <v>0</v>
      </c>
      <c r="BE404" s="165">
        <f>IF(M404="snížená",J404,0)</f>
        <v>0</v>
      </c>
      <c r="BF404" s="165">
        <f>IF(M404="zákl. přenesená",J404,0)</f>
        <v>0</v>
      </c>
      <c r="BG404" s="165">
        <f>IF(M404="sníž. přenesená",J404,0)</f>
        <v>0</v>
      </c>
      <c r="BH404" s="165">
        <f>IF(M404="nulová",J404,0)</f>
        <v>0</v>
      </c>
      <c r="BI404" s="20" t="s">
        <v>76</v>
      </c>
      <c r="BJ404" s="165">
        <f>ROUND(I404*H404,2)</f>
        <v>0</v>
      </c>
      <c r="BK404" s="20" t="s">
        <v>120</v>
      </c>
      <c r="BL404" s="20" t="s">
        <v>639</v>
      </c>
    </row>
    <row r="405" spans="2:64" s="1" customFormat="1">
      <c r="B405" s="37"/>
      <c r="C405" s="233"/>
      <c r="D405" s="233"/>
      <c r="E405" s="233"/>
      <c r="F405" s="237" t="s">
        <v>649</v>
      </c>
      <c r="G405" s="233"/>
      <c r="H405" s="233"/>
      <c r="I405" s="244"/>
      <c r="J405" s="244"/>
      <c r="K405" s="37"/>
      <c r="L405" s="177"/>
      <c r="M405" s="38"/>
      <c r="N405" s="38"/>
      <c r="O405" s="38"/>
      <c r="P405" s="38"/>
      <c r="Q405" s="38"/>
      <c r="R405" s="38"/>
      <c r="S405" s="65"/>
      <c r="AS405" s="20" t="s">
        <v>131</v>
      </c>
      <c r="AT405" s="20" t="s">
        <v>78</v>
      </c>
    </row>
    <row r="406" spans="2:64" s="1" customFormat="1" ht="16.5" customHeight="1">
      <c r="B406" s="153"/>
      <c r="C406" s="154" t="s">
        <v>619</v>
      </c>
      <c r="D406" s="154" t="s">
        <v>118</v>
      </c>
      <c r="E406" s="155" t="s">
        <v>399</v>
      </c>
      <c r="F406" s="242" t="s">
        <v>1198</v>
      </c>
      <c r="G406" s="157" t="s">
        <v>135</v>
      </c>
      <c r="H406" s="158">
        <v>1</v>
      </c>
      <c r="I406" s="171"/>
      <c r="J406" s="172">
        <f t="shared" si="4"/>
        <v>0</v>
      </c>
      <c r="K406" s="173"/>
      <c r="L406" s="174" t="s">
        <v>5</v>
      </c>
      <c r="M406" s="175" t="s">
        <v>41</v>
      </c>
      <c r="N406" s="38"/>
      <c r="O406" s="163">
        <f>N406*H406</f>
        <v>0</v>
      </c>
      <c r="P406" s="163">
        <v>0</v>
      </c>
      <c r="Q406" s="163">
        <f>P406*H406</f>
        <v>0</v>
      </c>
      <c r="R406" s="163">
        <v>0</v>
      </c>
      <c r="S406" s="164">
        <f>R406*H406</f>
        <v>0</v>
      </c>
      <c r="AQ406" s="20" t="s">
        <v>122</v>
      </c>
      <c r="AS406" s="20" t="s">
        <v>121</v>
      </c>
      <c r="AT406" s="20" t="s">
        <v>78</v>
      </c>
      <c r="AX406" s="20" t="s">
        <v>117</v>
      </c>
      <c r="BD406" s="165">
        <f>IF(M406="základní",J406,0)</f>
        <v>0</v>
      </c>
      <c r="BE406" s="165">
        <f>IF(M406="snížená",J406,0)</f>
        <v>0</v>
      </c>
      <c r="BF406" s="165">
        <f>IF(M406="zákl. přenesená",J406,0)</f>
        <v>0</v>
      </c>
      <c r="BG406" s="165">
        <f>IF(M406="sníž. přenesená",J406,0)</f>
        <v>0</v>
      </c>
      <c r="BH406" s="165">
        <f>IF(M406="nulová",J406,0)</f>
        <v>0</v>
      </c>
      <c r="BI406" s="20" t="s">
        <v>76</v>
      </c>
      <c r="BJ406" s="165">
        <f>ROUND(I406*H406,2)</f>
        <v>0</v>
      </c>
      <c r="BK406" s="20" t="s">
        <v>120</v>
      </c>
      <c r="BL406" s="20" t="s">
        <v>643</v>
      </c>
    </row>
    <row r="407" spans="2:64" s="1" customFormat="1">
      <c r="B407" s="37"/>
      <c r="C407" s="233"/>
      <c r="D407" s="233"/>
      <c r="E407" s="233"/>
      <c r="F407" s="237" t="s">
        <v>649</v>
      </c>
      <c r="G407" s="233"/>
      <c r="H407" s="233"/>
      <c r="I407" s="244"/>
      <c r="J407" s="244"/>
      <c r="K407" s="37"/>
      <c r="L407" s="177"/>
      <c r="M407" s="38"/>
      <c r="N407" s="38"/>
      <c r="O407" s="38"/>
      <c r="P407" s="38"/>
      <c r="Q407" s="38"/>
      <c r="R407" s="38"/>
      <c r="S407" s="65"/>
      <c r="AS407" s="20" t="s">
        <v>131</v>
      </c>
      <c r="AT407" s="20" t="s">
        <v>78</v>
      </c>
    </row>
    <row r="408" spans="2:64" s="1" customFormat="1" ht="25.5" customHeight="1">
      <c r="B408" s="153"/>
      <c r="C408" s="238" t="s">
        <v>661</v>
      </c>
      <c r="D408" s="238" t="s">
        <v>121</v>
      </c>
      <c r="E408" s="232" t="s">
        <v>403</v>
      </c>
      <c r="F408" s="243" t="s">
        <v>1200</v>
      </c>
      <c r="G408" s="239" t="s">
        <v>135</v>
      </c>
      <c r="H408" s="240">
        <v>1</v>
      </c>
      <c r="I408" s="171"/>
      <c r="J408" s="172">
        <f t="shared" si="4"/>
        <v>0</v>
      </c>
      <c r="K408" s="37"/>
      <c r="L408" s="161" t="s">
        <v>5</v>
      </c>
      <c r="M408" s="162" t="s">
        <v>41</v>
      </c>
      <c r="N408" s="38"/>
      <c r="O408" s="163">
        <f>N408*H408</f>
        <v>0</v>
      </c>
      <c r="P408" s="163">
        <v>0</v>
      </c>
      <c r="Q408" s="163">
        <f>P408*H408</f>
        <v>0</v>
      </c>
      <c r="R408" s="163">
        <v>0</v>
      </c>
      <c r="S408" s="164">
        <f>R408*H408</f>
        <v>0</v>
      </c>
      <c r="AQ408" s="20" t="s">
        <v>120</v>
      </c>
      <c r="AS408" s="20" t="s">
        <v>118</v>
      </c>
      <c r="AT408" s="20" t="s">
        <v>78</v>
      </c>
      <c r="AX408" s="20" t="s">
        <v>117</v>
      </c>
      <c r="BD408" s="165">
        <f>IF(M408="základní",J408,0)</f>
        <v>0</v>
      </c>
      <c r="BE408" s="165">
        <f>IF(M408="snížená",J408,0)</f>
        <v>0</v>
      </c>
      <c r="BF408" s="165">
        <f>IF(M408="zákl. přenesená",J408,0)</f>
        <v>0</v>
      </c>
      <c r="BG408" s="165">
        <f>IF(M408="sníž. přenesená",J408,0)</f>
        <v>0</v>
      </c>
      <c r="BH408" s="165">
        <f>IF(M408="nulová",J408,0)</f>
        <v>0</v>
      </c>
      <c r="BI408" s="20" t="s">
        <v>76</v>
      </c>
      <c r="BJ408" s="165">
        <f>ROUND(I408*H408,2)</f>
        <v>0</v>
      </c>
      <c r="BK408" s="20" t="s">
        <v>120</v>
      </c>
      <c r="BL408" s="20" t="s">
        <v>644</v>
      </c>
    </row>
    <row r="409" spans="2:64" s="1" customFormat="1" ht="16.5" customHeight="1">
      <c r="B409" s="153"/>
      <c r="C409" s="233"/>
      <c r="D409" s="233"/>
      <c r="E409" s="233"/>
      <c r="F409" s="237" t="s">
        <v>649</v>
      </c>
      <c r="G409" s="233"/>
      <c r="H409" s="233"/>
      <c r="I409" s="244"/>
      <c r="J409" s="244"/>
      <c r="K409" s="173"/>
      <c r="L409" s="174" t="s">
        <v>5</v>
      </c>
      <c r="M409" s="175" t="s">
        <v>41</v>
      </c>
      <c r="N409" s="38"/>
      <c r="O409" s="163">
        <f>N409*H409</f>
        <v>0</v>
      </c>
      <c r="P409" s="163">
        <v>0</v>
      </c>
      <c r="Q409" s="163">
        <f>P409*H409</f>
        <v>0</v>
      </c>
      <c r="R409" s="163">
        <v>0</v>
      </c>
      <c r="S409" s="164">
        <f>R409*H409</f>
        <v>0</v>
      </c>
      <c r="AQ409" s="20" t="s">
        <v>122</v>
      </c>
      <c r="AS409" s="20" t="s">
        <v>121</v>
      </c>
      <c r="AT409" s="20" t="s">
        <v>78</v>
      </c>
      <c r="AX409" s="20" t="s">
        <v>117</v>
      </c>
      <c r="BD409" s="165">
        <f>IF(M409="základní",J409,0)</f>
        <v>0</v>
      </c>
      <c r="BE409" s="165">
        <f>IF(M409="snížená",J409,0)</f>
        <v>0</v>
      </c>
      <c r="BF409" s="165">
        <f>IF(M409="zákl. přenesená",J409,0)</f>
        <v>0</v>
      </c>
      <c r="BG409" s="165">
        <f>IF(M409="sníž. přenesená",J409,0)</f>
        <v>0</v>
      </c>
      <c r="BH409" s="165">
        <f>IF(M409="nulová",J409,0)</f>
        <v>0</v>
      </c>
      <c r="BI409" s="20" t="s">
        <v>76</v>
      </c>
      <c r="BJ409" s="165">
        <f>ROUND(I409*H409,2)</f>
        <v>0</v>
      </c>
      <c r="BK409" s="20" t="s">
        <v>120</v>
      </c>
      <c r="BL409" s="20" t="s">
        <v>646</v>
      </c>
    </row>
    <row r="410" spans="2:64" s="1" customFormat="1">
      <c r="B410" s="37"/>
      <c r="C410" s="154" t="s">
        <v>623</v>
      </c>
      <c r="D410" s="154" t="s">
        <v>118</v>
      </c>
      <c r="E410" s="155" t="s">
        <v>386</v>
      </c>
      <c r="F410" s="242" t="s">
        <v>1193</v>
      </c>
      <c r="G410" s="157" t="s">
        <v>135</v>
      </c>
      <c r="H410" s="158">
        <v>1</v>
      </c>
      <c r="I410" s="171"/>
      <c r="J410" s="172">
        <f t="shared" si="4"/>
        <v>0</v>
      </c>
      <c r="K410" s="37"/>
      <c r="L410" s="177"/>
      <c r="M410" s="38"/>
      <c r="N410" s="38"/>
      <c r="O410" s="38"/>
      <c r="P410" s="38"/>
      <c r="Q410" s="38"/>
      <c r="R410" s="38"/>
      <c r="S410" s="65"/>
      <c r="AS410" s="20" t="s">
        <v>131</v>
      </c>
      <c r="AT410" s="20" t="s">
        <v>78</v>
      </c>
    </row>
    <row r="411" spans="2:64" s="1" customFormat="1" ht="16.5" customHeight="1">
      <c r="B411" s="153"/>
      <c r="C411" s="233"/>
      <c r="D411" s="233"/>
      <c r="E411" s="233"/>
      <c r="F411" s="237" t="s">
        <v>649</v>
      </c>
      <c r="G411" s="233"/>
      <c r="H411" s="233"/>
      <c r="I411" s="244"/>
      <c r="J411" s="244"/>
      <c r="K411" s="37"/>
      <c r="L411" s="161" t="s">
        <v>5</v>
      </c>
      <c r="M411" s="162" t="s">
        <v>41</v>
      </c>
      <c r="N411" s="38"/>
      <c r="O411" s="163">
        <f>N411*H411</f>
        <v>0</v>
      </c>
      <c r="P411" s="163">
        <v>0</v>
      </c>
      <c r="Q411" s="163">
        <f>P411*H411</f>
        <v>0</v>
      </c>
      <c r="R411" s="163">
        <v>0</v>
      </c>
      <c r="S411" s="164">
        <f>R411*H411</f>
        <v>0</v>
      </c>
      <c r="AQ411" s="20" t="s">
        <v>120</v>
      </c>
      <c r="AS411" s="20" t="s">
        <v>118</v>
      </c>
      <c r="AT411" s="20" t="s">
        <v>78</v>
      </c>
      <c r="AX411" s="20" t="s">
        <v>117</v>
      </c>
      <c r="BD411" s="165">
        <f>IF(M411="základní",J411,0)</f>
        <v>0</v>
      </c>
      <c r="BE411" s="165">
        <f>IF(M411="snížená",J411,0)</f>
        <v>0</v>
      </c>
      <c r="BF411" s="165">
        <f>IF(M411="zákl. přenesená",J411,0)</f>
        <v>0</v>
      </c>
      <c r="BG411" s="165">
        <f>IF(M411="sníž. přenesená",J411,0)</f>
        <v>0</v>
      </c>
      <c r="BH411" s="165">
        <f>IF(M411="nulová",J411,0)</f>
        <v>0</v>
      </c>
      <c r="BI411" s="20" t="s">
        <v>76</v>
      </c>
      <c r="BJ411" s="165">
        <f>ROUND(I411*H411,2)</f>
        <v>0</v>
      </c>
      <c r="BK411" s="20" t="s">
        <v>120</v>
      </c>
      <c r="BL411" s="20" t="s">
        <v>648</v>
      </c>
    </row>
    <row r="412" spans="2:64" s="10" customFormat="1" ht="29.85" customHeight="1">
      <c r="B412" s="140"/>
      <c r="C412" s="238" t="s">
        <v>664</v>
      </c>
      <c r="D412" s="238" t="s">
        <v>121</v>
      </c>
      <c r="E412" s="232" t="s">
        <v>406</v>
      </c>
      <c r="F412" s="243" t="s">
        <v>407</v>
      </c>
      <c r="G412" s="239" t="s">
        <v>135</v>
      </c>
      <c r="H412" s="240">
        <v>1</v>
      </c>
      <c r="I412" s="171"/>
      <c r="J412" s="172">
        <f t="shared" si="4"/>
        <v>0</v>
      </c>
      <c r="K412" s="140"/>
      <c r="L412" s="145"/>
      <c r="M412" s="146"/>
      <c r="N412" s="146"/>
      <c r="O412" s="147">
        <f>SUM(O413:O486)</f>
        <v>0</v>
      </c>
      <c r="P412" s="146"/>
      <c r="Q412" s="147">
        <f>SUM(Q413:Q486)</f>
        <v>0</v>
      </c>
      <c r="R412" s="146"/>
      <c r="S412" s="148">
        <f>SUM(S413:S486)</f>
        <v>0</v>
      </c>
      <c r="AQ412" s="141" t="s">
        <v>76</v>
      </c>
      <c r="AS412" s="149" t="s">
        <v>69</v>
      </c>
      <c r="AT412" s="149" t="s">
        <v>76</v>
      </c>
      <c r="AX412" s="141" t="s">
        <v>117</v>
      </c>
      <c r="BJ412" s="150">
        <f>SUM(BJ413:BJ486)</f>
        <v>0</v>
      </c>
    </row>
    <row r="413" spans="2:64" s="1" customFormat="1" ht="16.5" customHeight="1">
      <c r="B413" s="153"/>
      <c r="C413" s="233"/>
      <c r="D413" s="233"/>
      <c r="E413" s="233"/>
      <c r="F413" s="237" t="s">
        <v>649</v>
      </c>
      <c r="G413" s="233"/>
      <c r="H413" s="233"/>
      <c r="I413" s="244"/>
      <c r="J413" s="244"/>
      <c r="K413" s="37"/>
      <c r="L413" s="161" t="s">
        <v>5</v>
      </c>
      <c r="M413" s="162" t="s">
        <v>41</v>
      </c>
      <c r="N413" s="38"/>
      <c r="O413" s="163">
        <f>N413*H413</f>
        <v>0</v>
      </c>
      <c r="P413" s="163">
        <v>0</v>
      </c>
      <c r="Q413" s="163">
        <f>P413*H413</f>
        <v>0</v>
      </c>
      <c r="R413" s="163">
        <v>0</v>
      </c>
      <c r="S413" s="164">
        <f>R413*H413</f>
        <v>0</v>
      </c>
      <c r="AQ413" s="20" t="s">
        <v>120</v>
      </c>
      <c r="AS413" s="20" t="s">
        <v>118</v>
      </c>
      <c r="AT413" s="20" t="s">
        <v>78</v>
      </c>
      <c r="AX413" s="20" t="s">
        <v>117</v>
      </c>
      <c r="BD413" s="165">
        <f>IF(M413="základní",J413,0)</f>
        <v>0</v>
      </c>
      <c r="BE413" s="165">
        <f>IF(M413="snížená",J413,0)</f>
        <v>0</v>
      </c>
      <c r="BF413" s="165">
        <f>IF(M413="zákl. přenesená",J413,0)</f>
        <v>0</v>
      </c>
      <c r="BG413" s="165">
        <f>IF(M413="sníž. přenesená",J413,0)</f>
        <v>0</v>
      </c>
      <c r="BH413" s="165">
        <f>IF(M413="nulová",J413,0)</f>
        <v>0</v>
      </c>
      <c r="BI413" s="20" t="s">
        <v>76</v>
      </c>
      <c r="BJ413" s="165">
        <f>ROUND(I413*H413,2)</f>
        <v>0</v>
      </c>
      <c r="BK413" s="20" t="s">
        <v>120</v>
      </c>
      <c r="BL413" s="20" t="s">
        <v>651</v>
      </c>
    </row>
    <row r="414" spans="2:64" s="1" customFormat="1">
      <c r="B414" s="37"/>
      <c r="C414" s="154" t="s">
        <v>624</v>
      </c>
      <c r="D414" s="154" t="s">
        <v>118</v>
      </c>
      <c r="E414" s="155" t="s">
        <v>443</v>
      </c>
      <c r="F414" s="242" t="s">
        <v>444</v>
      </c>
      <c r="G414" s="157" t="s">
        <v>135</v>
      </c>
      <c r="H414" s="158">
        <v>1</v>
      </c>
      <c r="I414" s="171"/>
      <c r="J414" s="172">
        <f t="shared" si="4"/>
        <v>0</v>
      </c>
      <c r="K414" s="37"/>
      <c r="L414" s="177"/>
      <c r="M414" s="38"/>
      <c r="N414" s="38"/>
      <c r="O414" s="38"/>
      <c r="P414" s="38"/>
      <c r="Q414" s="38"/>
      <c r="R414" s="38"/>
      <c r="S414" s="65"/>
      <c r="AS414" s="20" t="s">
        <v>131</v>
      </c>
      <c r="AT414" s="20" t="s">
        <v>78</v>
      </c>
    </row>
    <row r="415" spans="2:64" s="1" customFormat="1" ht="51" customHeight="1">
      <c r="B415" s="153"/>
      <c r="C415" s="233"/>
      <c r="D415" s="233"/>
      <c r="E415" s="233"/>
      <c r="F415" s="237" t="s">
        <v>649</v>
      </c>
      <c r="G415" s="233"/>
      <c r="H415" s="233"/>
      <c r="I415" s="244"/>
      <c r="J415" s="244"/>
      <c r="K415" s="173"/>
      <c r="L415" s="174" t="s">
        <v>5</v>
      </c>
      <c r="M415" s="175" t="s">
        <v>41</v>
      </c>
      <c r="N415" s="38"/>
      <c r="O415" s="163">
        <f>N415*H415</f>
        <v>0</v>
      </c>
      <c r="P415" s="163">
        <v>0</v>
      </c>
      <c r="Q415" s="163">
        <f>P415*H415</f>
        <v>0</v>
      </c>
      <c r="R415" s="163">
        <v>0</v>
      </c>
      <c r="S415" s="164">
        <f>R415*H415</f>
        <v>0</v>
      </c>
      <c r="AQ415" s="20" t="s">
        <v>122</v>
      </c>
      <c r="AS415" s="20" t="s">
        <v>121</v>
      </c>
      <c r="AT415" s="20" t="s">
        <v>78</v>
      </c>
      <c r="AX415" s="20" t="s">
        <v>117</v>
      </c>
      <c r="BD415" s="165">
        <f>IF(M415="základní",J415,0)</f>
        <v>0</v>
      </c>
      <c r="BE415" s="165">
        <f>IF(M415="snížená",J415,0)</f>
        <v>0</v>
      </c>
      <c r="BF415" s="165">
        <f>IF(M415="zákl. přenesená",J415,0)</f>
        <v>0</v>
      </c>
      <c r="BG415" s="165">
        <f>IF(M415="sníž. přenesená",J415,0)</f>
        <v>0</v>
      </c>
      <c r="BH415" s="165">
        <f>IF(M415="nulová",J415,0)</f>
        <v>0</v>
      </c>
      <c r="BI415" s="20" t="s">
        <v>76</v>
      </c>
      <c r="BJ415" s="165">
        <f>ROUND(I415*H415,2)</f>
        <v>0</v>
      </c>
      <c r="BK415" s="20" t="s">
        <v>120</v>
      </c>
      <c r="BL415" s="20" t="s">
        <v>652</v>
      </c>
    </row>
    <row r="416" spans="2:64" s="1" customFormat="1" ht="13.5" customHeight="1">
      <c r="B416" s="37"/>
      <c r="C416" s="238" t="s">
        <v>667</v>
      </c>
      <c r="D416" s="238" t="s">
        <v>121</v>
      </c>
      <c r="E416" s="232" t="s">
        <v>672</v>
      </c>
      <c r="F416" s="243" t="s">
        <v>1230</v>
      </c>
      <c r="G416" s="239" t="s">
        <v>135</v>
      </c>
      <c r="H416" s="240">
        <v>1</v>
      </c>
      <c r="I416" s="171"/>
      <c r="J416" s="172">
        <f t="shared" si="4"/>
        <v>0</v>
      </c>
      <c r="K416" s="37"/>
      <c r="L416" s="177"/>
      <c r="M416" s="38"/>
      <c r="N416" s="38"/>
      <c r="O416" s="38"/>
      <c r="P416" s="38"/>
      <c r="Q416" s="38"/>
      <c r="R416" s="38"/>
      <c r="S416" s="65"/>
      <c r="AS416" s="20" t="s">
        <v>131</v>
      </c>
      <c r="AT416" s="20" t="s">
        <v>78</v>
      </c>
    </row>
    <row r="417" spans="2:64" s="1" customFormat="1" ht="16.5" customHeight="1">
      <c r="B417" s="153"/>
      <c r="C417" s="233"/>
      <c r="D417" s="233"/>
      <c r="E417" s="233"/>
      <c r="F417" s="237" t="s">
        <v>649</v>
      </c>
      <c r="G417" s="233"/>
      <c r="H417" s="233"/>
      <c r="I417" s="244"/>
      <c r="J417" s="244"/>
      <c r="K417" s="37"/>
      <c r="L417" s="161" t="s">
        <v>5</v>
      </c>
      <c r="M417" s="162" t="s">
        <v>41</v>
      </c>
      <c r="N417" s="38"/>
      <c r="O417" s="163">
        <f>N417*H417</f>
        <v>0</v>
      </c>
      <c r="P417" s="163">
        <v>0</v>
      </c>
      <c r="Q417" s="163">
        <f>P417*H417</f>
        <v>0</v>
      </c>
      <c r="R417" s="163">
        <v>0</v>
      </c>
      <c r="S417" s="164">
        <f>R417*H417</f>
        <v>0</v>
      </c>
      <c r="AQ417" s="20" t="s">
        <v>120</v>
      </c>
      <c r="AS417" s="20" t="s">
        <v>118</v>
      </c>
      <c r="AT417" s="20" t="s">
        <v>78</v>
      </c>
      <c r="AX417" s="20" t="s">
        <v>117</v>
      </c>
      <c r="BD417" s="165">
        <f>IF(M417="základní",J417,0)</f>
        <v>0</v>
      </c>
      <c r="BE417" s="165">
        <f>IF(M417="snížená",J417,0)</f>
        <v>0</v>
      </c>
      <c r="BF417" s="165">
        <f>IF(M417="zákl. přenesená",J417,0)</f>
        <v>0</v>
      </c>
      <c r="BG417" s="165">
        <f>IF(M417="sníž. přenesená",J417,0)</f>
        <v>0</v>
      </c>
      <c r="BH417" s="165">
        <f>IF(M417="nulová",J417,0)</f>
        <v>0</v>
      </c>
      <c r="BI417" s="20" t="s">
        <v>76</v>
      </c>
      <c r="BJ417" s="165">
        <f>ROUND(I417*H417,2)</f>
        <v>0</v>
      </c>
      <c r="BK417" s="20" t="s">
        <v>120</v>
      </c>
      <c r="BL417" s="20" t="s">
        <v>654</v>
      </c>
    </row>
    <row r="418" spans="2:64" s="1" customFormat="1">
      <c r="B418" s="37"/>
      <c r="C418" s="154" t="s">
        <v>627</v>
      </c>
      <c r="D418" s="154" t="s">
        <v>118</v>
      </c>
      <c r="E418" s="155" t="s">
        <v>447</v>
      </c>
      <c r="F418" s="242" t="s">
        <v>448</v>
      </c>
      <c r="G418" s="157" t="s">
        <v>135</v>
      </c>
      <c r="H418" s="158">
        <v>1</v>
      </c>
      <c r="I418" s="171"/>
      <c r="J418" s="172">
        <f t="shared" si="4"/>
        <v>0</v>
      </c>
      <c r="K418" s="37"/>
      <c r="L418" s="177"/>
      <c r="M418" s="38"/>
      <c r="N418" s="38"/>
      <c r="O418" s="38"/>
      <c r="P418" s="38"/>
      <c r="Q418" s="38"/>
      <c r="R418" s="38"/>
      <c r="S418" s="65"/>
      <c r="AS418" s="20" t="s">
        <v>131</v>
      </c>
      <c r="AT418" s="20" t="s">
        <v>78</v>
      </c>
    </row>
    <row r="419" spans="2:64" s="1" customFormat="1" ht="51" customHeight="1">
      <c r="B419" s="153"/>
      <c r="C419" s="233"/>
      <c r="D419" s="233"/>
      <c r="E419" s="233"/>
      <c r="F419" s="237" t="s">
        <v>649</v>
      </c>
      <c r="G419" s="233"/>
      <c r="H419" s="233"/>
      <c r="I419" s="244"/>
      <c r="J419" s="244"/>
      <c r="K419" s="173"/>
      <c r="L419" s="174" t="s">
        <v>5</v>
      </c>
      <c r="M419" s="175" t="s">
        <v>41</v>
      </c>
      <c r="N419" s="38"/>
      <c r="O419" s="163">
        <f>N419*H419</f>
        <v>0</v>
      </c>
      <c r="P419" s="163">
        <v>0</v>
      </c>
      <c r="Q419" s="163">
        <f>P419*H419</f>
        <v>0</v>
      </c>
      <c r="R419" s="163">
        <v>0</v>
      </c>
      <c r="S419" s="164">
        <f>R419*H419</f>
        <v>0</v>
      </c>
      <c r="AQ419" s="20" t="s">
        <v>122</v>
      </c>
      <c r="AS419" s="20" t="s">
        <v>121</v>
      </c>
      <c r="AT419" s="20" t="s">
        <v>78</v>
      </c>
      <c r="AX419" s="20" t="s">
        <v>117</v>
      </c>
      <c r="BD419" s="165">
        <f>IF(M419="základní",J419,0)</f>
        <v>0</v>
      </c>
      <c r="BE419" s="165">
        <f>IF(M419="snížená",J419,0)</f>
        <v>0</v>
      </c>
      <c r="BF419" s="165">
        <f>IF(M419="zákl. přenesená",J419,0)</f>
        <v>0</v>
      </c>
      <c r="BG419" s="165">
        <f>IF(M419="sníž. přenesená",J419,0)</f>
        <v>0</v>
      </c>
      <c r="BH419" s="165">
        <f>IF(M419="nulová",J419,0)</f>
        <v>0</v>
      </c>
      <c r="BI419" s="20" t="s">
        <v>76</v>
      </c>
      <c r="BJ419" s="165">
        <f>ROUND(I419*H419,2)</f>
        <v>0</v>
      </c>
      <c r="BK419" s="20" t="s">
        <v>120</v>
      </c>
      <c r="BL419" s="20" t="s">
        <v>655</v>
      </c>
    </row>
    <row r="420" spans="2:64" s="1" customFormat="1" ht="13.5" customHeight="1">
      <c r="B420" s="37"/>
      <c r="C420" s="238" t="s">
        <v>670</v>
      </c>
      <c r="D420" s="238" t="s">
        <v>121</v>
      </c>
      <c r="E420" s="232" t="s">
        <v>450</v>
      </c>
      <c r="F420" s="243" t="s">
        <v>451</v>
      </c>
      <c r="G420" s="239" t="s">
        <v>135</v>
      </c>
      <c r="H420" s="240">
        <v>1</v>
      </c>
      <c r="I420" s="171"/>
      <c r="J420" s="172">
        <f t="shared" si="4"/>
        <v>0</v>
      </c>
      <c r="K420" s="37"/>
      <c r="L420" s="177"/>
      <c r="M420" s="38"/>
      <c r="N420" s="38"/>
      <c r="O420" s="38"/>
      <c r="P420" s="38"/>
      <c r="Q420" s="38"/>
      <c r="R420" s="38"/>
      <c r="S420" s="65"/>
      <c r="AS420" s="20" t="s">
        <v>131</v>
      </c>
      <c r="AT420" s="20" t="s">
        <v>78</v>
      </c>
    </row>
    <row r="421" spans="2:64" s="1" customFormat="1" ht="25.5" customHeight="1">
      <c r="B421" s="153"/>
      <c r="C421" s="233"/>
      <c r="D421" s="233"/>
      <c r="E421" s="233"/>
      <c r="F421" s="237" t="s">
        <v>649</v>
      </c>
      <c r="G421" s="233"/>
      <c r="H421" s="233"/>
      <c r="I421" s="244"/>
      <c r="J421" s="244"/>
      <c r="K421" s="37"/>
      <c r="L421" s="161" t="s">
        <v>5</v>
      </c>
      <c r="M421" s="162" t="s">
        <v>41</v>
      </c>
      <c r="N421" s="38"/>
      <c r="O421" s="163">
        <f>N421*H421</f>
        <v>0</v>
      </c>
      <c r="P421" s="163">
        <v>0</v>
      </c>
      <c r="Q421" s="163">
        <f>P421*H421</f>
        <v>0</v>
      </c>
      <c r="R421" s="163">
        <v>0</v>
      </c>
      <c r="S421" s="164">
        <f>R421*H421</f>
        <v>0</v>
      </c>
      <c r="AQ421" s="20" t="s">
        <v>120</v>
      </c>
      <c r="AS421" s="20" t="s">
        <v>118</v>
      </c>
      <c r="AT421" s="20" t="s">
        <v>78</v>
      </c>
      <c r="AX421" s="20" t="s">
        <v>117</v>
      </c>
      <c r="BD421" s="165">
        <f>IF(M421="základní",J421,0)</f>
        <v>0</v>
      </c>
      <c r="BE421" s="165">
        <f>IF(M421="snížená",J421,0)</f>
        <v>0</v>
      </c>
      <c r="BF421" s="165">
        <f>IF(M421="zákl. přenesená",J421,0)</f>
        <v>0</v>
      </c>
      <c r="BG421" s="165">
        <f>IF(M421="sníž. přenesená",J421,0)</f>
        <v>0</v>
      </c>
      <c r="BH421" s="165">
        <f>IF(M421="nulová",J421,0)</f>
        <v>0</v>
      </c>
      <c r="BI421" s="20" t="s">
        <v>76</v>
      </c>
      <c r="BJ421" s="165">
        <f>ROUND(I421*H421,2)</f>
        <v>0</v>
      </c>
      <c r="BK421" s="20" t="s">
        <v>120</v>
      </c>
      <c r="BL421" s="20" t="s">
        <v>657</v>
      </c>
    </row>
    <row r="422" spans="2:64" s="1" customFormat="1">
      <c r="B422" s="37"/>
      <c r="C422" s="154" t="s">
        <v>633</v>
      </c>
      <c r="D422" s="154" t="s">
        <v>118</v>
      </c>
      <c r="E422" s="155" t="s">
        <v>452</v>
      </c>
      <c r="F422" s="242" t="s">
        <v>1209</v>
      </c>
      <c r="G422" s="157" t="s">
        <v>135</v>
      </c>
      <c r="H422" s="158">
        <v>1</v>
      </c>
      <c r="I422" s="171"/>
      <c r="J422" s="172">
        <f t="shared" ref="J422:J483" si="5">ROUND(I422*H422,2)</f>
        <v>0</v>
      </c>
      <c r="K422" s="37"/>
      <c r="L422" s="177"/>
      <c r="M422" s="38"/>
      <c r="N422" s="38"/>
      <c r="O422" s="38"/>
      <c r="P422" s="38"/>
      <c r="Q422" s="38"/>
      <c r="R422" s="38"/>
      <c r="S422" s="65"/>
      <c r="AS422" s="20" t="s">
        <v>131</v>
      </c>
      <c r="AT422" s="20" t="s">
        <v>78</v>
      </c>
    </row>
    <row r="423" spans="2:64" s="1" customFormat="1" ht="38.25" customHeight="1">
      <c r="B423" s="153"/>
      <c r="C423" s="233"/>
      <c r="D423" s="233"/>
      <c r="E423" s="233"/>
      <c r="F423" s="237" t="s">
        <v>649</v>
      </c>
      <c r="G423" s="233"/>
      <c r="H423" s="233"/>
      <c r="I423" s="244"/>
      <c r="J423" s="244"/>
      <c r="K423" s="173"/>
      <c r="L423" s="174" t="s">
        <v>5</v>
      </c>
      <c r="M423" s="175" t="s">
        <v>41</v>
      </c>
      <c r="N423" s="38"/>
      <c r="O423" s="163">
        <f>N423*H423</f>
        <v>0</v>
      </c>
      <c r="P423" s="163">
        <v>0</v>
      </c>
      <c r="Q423" s="163">
        <f>P423*H423</f>
        <v>0</v>
      </c>
      <c r="R423" s="163">
        <v>0</v>
      </c>
      <c r="S423" s="164">
        <f>R423*H423</f>
        <v>0</v>
      </c>
      <c r="AQ423" s="20" t="s">
        <v>122</v>
      </c>
      <c r="AS423" s="20" t="s">
        <v>121</v>
      </c>
      <c r="AT423" s="20" t="s">
        <v>78</v>
      </c>
      <c r="AX423" s="20" t="s">
        <v>117</v>
      </c>
      <c r="BD423" s="165">
        <f>IF(M423="základní",J423,0)</f>
        <v>0</v>
      </c>
      <c r="BE423" s="165">
        <f>IF(M423="snížená",J423,0)</f>
        <v>0</v>
      </c>
      <c r="BF423" s="165">
        <f>IF(M423="zákl. přenesená",J423,0)</f>
        <v>0</v>
      </c>
      <c r="BG423" s="165">
        <f>IF(M423="sníž. přenesená",J423,0)</f>
        <v>0</v>
      </c>
      <c r="BH423" s="165">
        <f>IF(M423="nulová",J423,0)</f>
        <v>0</v>
      </c>
      <c r="BI423" s="20" t="s">
        <v>76</v>
      </c>
      <c r="BJ423" s="165">
        <f>ROUND(I423*H423,2)</f>
        <v>0</v>
      </c>
      <c r="BK423" s="20" t="s">
        <v>120</v>
      </c>
      <c r="BL423" s="20" t="s">
        <v>660</v>
      </c>
    </row>
    <row r="424" spans="2:64" s="1" customFormat="1" ht="13.5" customHeight="1">
      <c r="B424" s="37"/>
      <c r="C424" s="238" t="s">
        <v>674</v>
      </c>
      <c r="D424" s="238" t="s">
        <v>121</v>
      </c>
      <c r="E424" s="232" t="s">
        <v>679</v>
      </c>
      <c r="F424" s="243" t="s">
        <v>170</v>
      </c>
      <c r="G424" s="239" t="s">
        <v>135</v>
      </c>
      <c r="H424" s="240">
        <v>1</v>
      </c>
      <c r="I424" s="171"/>
      <c r="J424" s="172">
        <f t="shared" si="5"/>
        <v>0</v>
      </c>
      <c r="K424" s="37"/>
      <c r="L424" s="177"/>
      <c r="M424" s="38"/>
      <c r="N424" s="38"/>
      <c r="O424" s="38"/>
      <c r="P424" s="38"/>
      <c r="Q424" s="38"/>
      <c r="R424" s="38"/>
      <c r="S424" s="65"/>
      <c r="AS424" s="20" t="s">
        <v>131</v>
      </c>
      <c r="AT424" s="20" t="s">
        <v>78</v>
      </c>
    </row>
    <row r="425" spans="2:64" s="1" customFormat="1" ht="16.5" customHeight="1">
      <c r="B425" s="153"/>
      <c r="C425" s="233"/>
      <c r="D425" s="233"/>
      <c r="E425" s="233"/>
      <c r="F425" s="237" t="s">
        <v>649</v>
      </c>
      <c r="G425" s="233"/>
      <c r="H425" s="233"/>
      <c r="I425" s="244"/>
      <c r="J425" s="244"/>
      <c r="K425" s="37"/>
      <c r="L425" s="161" t="s">
        <v>5</v>
      </c>
      <c r="M425" s="162" t="s">
        <v>41</v>
      </c>
      <c r="N425" s="38"/>
      <c r="O425" s="163">
        <f>N425*H425</f>
        <v>0</v>
      </c>
      <c r="P425" s="163">
        <v>0</v>
      </c>
      <c r="Q425" s="163">
        <f>P425*H425</f>
        <v>0</v>
      </c>
      <c r="R425" s="163">
        <v>0</v>
      </c>
      <c r="S425" s="164">
        <f>R425*H425</f>
        <v>0</v>
      </c>
      <c r="AQ425" s="20" t="s">
        <v>120</v>
      </c>
      <c r="AS425" s="20" t="s">
        <v>118</v>
      </c>
      <c r="AT425" s="20" t="s">
        <v>78</v>
      </c>
      <c r="AX425" s="20" t="s">
        <v>117</v>
      </c>
      <c r="BD425" s="165">
        <f>IF(M425="základní",J425,0)</f>
        <v>0</v>
      </c>
      <c r="BE425" s="165">
        <f>IF(M425="snížená",J425,0)</f>
        <v>0</v>
      </c>
      <c r="BF425" s="165">
        <f>IF(M425="zákl. přenesená",J425,0)</f>
        <v>0</v>
      </c>
      <c r="BG425" s="165">
        <f>IF(M425="sníž. přenesená",J425,0)</f>
        <v>0</v>
      </c>
      <c r="BH425" s="165">
        <f>IF(M425="nulová",J425,0)</f>
        <v>0</v>
      </c>
      <c r="BI425" s="20" t="s">
        <v>76</v>
      </c>
      <c r="BJ425" s="165">
        <f>ROUND(I425*H425,2)</f>
        <v>0</v>
      </c>
      <c r="BK425" s="20" t="s">
        <v>120</v>
      </c>
      <c r="BL425" s="20" t="s">
        <v>662</v>
      </c>
    </row>
    <row r="426" spans="2:64" s="1" customFormat="1">
      <c r="B426" s="37"/>
      <c r="C426" s="154" t="s">
        <v>630</v>
      </c>
      <c r="D426" s="154" t="s">
        <v>118</v>
      </c>
      <c r="E426" s="155" t="s">
        <v>142</v>
      </c>
      <c r="F426" s="242" t="s">
        <v>1210</v>
      </c>
      <c r="G426" s="157" t="s">
        <v>119</v>
      </c>
      <c r="H426" s="158">
        <v>85</v>
      </c>
      <c r="I426" s="171"/>
      <c r="J426" s="172">
        <f t="shared" si="5"/>
        <v>0</v>
      </c>
      <c r="K426" s="37"/>
      <c r="L426" s="177"/>
      <c r="M426" s="38"/>
      <c r="N426" s="38"/>
      <c r="O426" s="38"/>
      <c r="P426" s="38"/>
      <c r="Q426" s="38"/>
      <c r="R426" s="38"/>
      <c r="S426" s="65"/>
      <c r="AS426" s="20" t="s">
        <v>131</v>
      </c>
      <c r="AT426" s="20" t="s">
        <v>78</v>
      </c>
    </row>
    <row r="427" spans="2:64" s="1" customFormat="1" ht="25.5" customHeight="1">
      <c r="B427" s="153"/>
      <c r="C427" s="233"/>
      <c r="D427" s="233"/>
      <c r="E427" s="233"/>
      <c r="F427" s="237" t="s">
        <v>649</v>
      </c>
      <c r="G427" s="233"/>
      <c r="H427" s="233"/>
      <c r="I427" s="244"/>
      <c r="J427" s="244"/>
      <c r="K427" s="173"/>
      <c r="L427" s="174" t="s">
        <v>5</v>
      </c>
      <c r="M427" s="175" t="s">
        <v>41</v>
      </c>
      <c r="N427" s="38"/>
      <c r="O427" s="163">
        <f>N427*H427</f>
        <v>0</v>
      </c>
      <c r="P427" s="163">
        <v>0</v>
      </c>
      <c r="Q427" s="163">
        <f>P427*H427</f>
        <v>0</v>
      </c>
      <c r="R427" s="163">
        <v>0</v>
      </c>
      <c r="S427" s="164">
        <f>R427*H427</f>
        <v>0</v>
      </c>
      <c r="AQ427" s="20" t="s">
        <v>122</v>
      </c>
      <c r="AS427" s="20" t="s">
        <v>121</v>
      </c>
      <c r="AT427" s="20" t="s">
        <v>78</v>
      </c>
      <c r="AX427" s="20" t="s">
        <v>117</v>
      </c>
      <c r="BD427" s="165">
        <f>IF(M427="základní",J427,0)</f>
        <v>0</v>
      </c>
      <c r="BE427" s="165">
        <f>IF(M427="snížená",J427,0)</f>
        <v>0</v>
      </c>
      <c r="BF427" s="165">
        <f>IF(M427="zákl. přenesená",J427,0)</f>
        <v>0</v>
      </c>
      <c r="BG427" s="165">
        <f>IF(M427="sníž. přenesená",J427,0)</f>
        <v>0</v>
      </c>
      <c r="BH427" s="165">
        <f>IF(M427="nulová",J427,0)</f>
        <v>0</v>
      </c>
      <c r="BI427" s="20" t="s">
        <v>76</v>
      </c>
      <c r="BJ427" s="165">
        <f>ROUND(I427*H427,2)</f>
        <v>0</v>
      </c>
      <c r="BK427" s="20" t="s">
        <v>120</v>
      </c>
      <c r="BL427" s="20" t="s">
        <v>663</v>
      </c>
    </row>
    <row r="428" spans="2:64" s="1" customFormat="1">
      <c r="B428" s="37"/>
      <c r="C428" s="238" t="s">
        <v>677</v>
      </c>
      <c r="D428" s="238" t="s">
        <v>121</v>
      </c>
      <c r="E428" s="232" t="s">
        <v>459</v>
      </c>
      <c r="F428" s="243" t="s">
        <v>460</v>
      </c>
      <c r="G428" s="239" t="s">
        <v>119</v>
      </c>
      <c r="H428" s="240">
        <v>65</v>
      </c>
      <c r="I428" s="171"/>
      <c r="J428" s="172">
        <f t="shared" si="5"/>
        <v>0</v>
      </c>
      <c r="K428" s="37"/>
      <c r="L428" s="177"/>
      <c r="M428" s="38"/>
      <c r="N428" s="38"/>
      <c r="O428" s="38"/>
      <c r="P428" s="38"/>
      <c r="Q428" s="38"/>
      <c r="R428" s="38"/>
      <c r="S428" s="65"/>
      <c r="AS428" s="20" t="s">
        <v>131</v>
      </c>
      <c r="AT428" s="20" t="s">
        <v>78</v>
      </c>
    </row>
    <row r="429" spans="2:64" s="11" customFormat="1">
      <c r="B429" s="178"/>
      <c r="C429" s="233"/>
      <c r="D429" s="233"/>
      <c r="E429" s="233"/>
      <c r="F429" s="237" t="s">
        <v>649</v>
      </c>
      <c r="G429" s="233"/>
      <c r="H429" s="233"/>
      <c r="I429" s="244"/>
      <c r="J429" s="244"/>
      <c r="K429" s="178"/>
      <c r="L429" s="179"/>
      <c r="M429" s="180"/>
      <c r="N429" s="180"/>
      <c r="O429" s="180"/>
      <c r="P429" s="180"/>
      <c r="Q429" s="180"/>
      <c r="R429" s="180"/>
      <c r="S429" s="181"/>
      <c r="AS429" s="182" t="s">
        <v>141</v>
      </c>
      <c r="AT429" s="182" t="s">
        <v>78</v>
      </c>
      <c r="AU429" s="11" t="s">
        <v>78</v>
      </c>
      <c r="AV429" s="11" t="s">
        <v>33</v>
      </c>
      <c r="AW429" s="11" t="s">
        <v>76</v>
      </c>
      <c r="AX429" s="182" t="s">
        <v>117</v>
      </c>
    </row>
    <row r="430" spans="2:64" s="1" customFormat="1" ht="16.5" customHeight="1">
      <c r="B430" s="153"/>
      <c r="C430" s="238" t="s">
        <v>637</v>
      </c>
      <c r="D430" s="238" t="s">
        <v>121</v>
      </c>
      <c r="E430" s="232" t="s">
        <v>461</v>
      </c>
      <c r="F430" s="243" t="s">
        <v>462</v>
      </c>
      <c r="G430" s="239" t="s">
        <v>119</v>
      </c>
      <c r="H430" s="240">
        <v>20</v>
      </c>
      <c r="I430" s="171"/>
      <c r="J430" s="172">
        <f t="shared" si="5"/>
        <v>0</v>
      </c>
      <c r="K430" s="37"/>
      <c r="L430" s="161" t="s">
        <v>5</v>
      </c>
      <c r="M430" s="162" t="s">
        <v>41</v>
      </c>
      <c r="N430" s="38"/>
      <c r="O430" s="163">
        <f>N430*H430</f>
        <v>0</v>
      </c>
      <c r="P430" s="163">
        <v>0</v>
      </c>
      <c r="Q430" s="163">
        <f>P430*H430</f>
        <v>0</v>
      </c>
      <c r="R430" s="163">
        <v>0</v>
      </c>
      <c r="S430" s="164">
        <f>R430*H430</f>
        <v>0</v>
      </c>
      <c r="AQ430" s="20" t="s">
        <v>120</v>
      </c>
      <c r="AS430" s="20" t="s">
        <v>118</v>
      </c>
      <c r="AT430" s="20" t="s">
        <v>78</v>
      </c>
      <c r="AX430" s="20" t="s">
        <v>117</v>
      </c>
      <c r="BD430" s="165">
        <f>IF(M430="základní",J430,0)</f>
        <v>0</v>
      </c>
      <c r="BE430" s="165">
        <f>IF(M430="snížená",J430,0)</f>
        <v>0</v>
      </c>
      <c r="BF430" s="165">
        <f>IF(M430="zákl. přenesená",J430,0)</f>
        <v>0</v>
      </c>
      <c r="BG430" s="165">
        <f>IF(M430="sníž. přenesená",J430,0)</f>
        <v>0</v>
      </c>
      <c r="BH430" s="165">
        <f>IF(M430="nulová",J430,0)</f>
        <v>0</v>
      </c>
      <c r="BI430" s="20" t="s">
        <v>76</v>
      </c>
      <c r="BJ430" s="165">
        <f>ROUND(I430*H430,2)</f>
        <v>0</v>
      </c>
      <c r="BK430" s="20" t="s">
        <v>120</v>
      </c>
      <c r="BL430" s="20" t="s">
        <v>665</v>
      </c>
    </row>
    <row r="431" spans="2:64" s="1" customFormat="1">
      <c r="B431" s="37"/>
      <c r="C431" s="233"/>
      <c r="D431" s="233"/>
      <c r="E431" s="233"/>
      <c r="F431" s="237" t="s">
        <v>649</v>
      </c>
      <c r="G431" s="233"/>
      <c r="H431" s="233"/>
      <c r="I431" s="244"/>
      <c r="J431" s="244"/>
      <c r="K431" s="37"/>
      <c r="L431" s="177"/>
      <c r="M431" s="38"/>
      <c r="N431" s="38"/>
      <c r="O431" s="38"/>
      <c r="P431" s="38"/>
      <c r="Q431" s="38"/>
      <c r="R431" s="38"/>
      <c r="S431" s="65"/>
      <c r="AS431" s="20" t="s">
        <v>131</v>
      </c>
      <c r="AT431" s="20" t="s">
        <v>78</v>
      </c>
    </row>
    <row r="432" spans="2:64" s="1" customFormat="1" ht="38.25" customHeight="1">
      <c r="B432" s="153"/>
      <c r="C432" s="154" t="s">
        <v>681</v>
      </c>
      <c r="D432" s="154" t="s">
        <v>118</v>
      </c>
      <c r="E432" s="155" t="s">
        <v>472</v>
      </c>
      <c r="F432" s="242" t="s">
        <v>1212</v>
      </c>
      <c r="G432" s="157" t="s">
        <v>119</v>
      </c>
      <c r="H432" s="158">
        <v>40</v>
      </c>
      <c r="I432" s="171"/>
      <c r="J432" s="172">
        <f t="shared" si="5"/>
        <v>0</v>
      </c>
      <c r="K432" s="173"/>
      <c r="L432" s="174" t="s">
        <v>5</v>
      </c>
      <c r="M432" s="175" t="s">
        <v>41</v>
      </c>
      <c r="N432" s="38"/>
      <c r="O432" s="163">
        <f>N432*H432</f>
        <v>0</v>
      </c>
      <c r="P432" s="163">
        <v>0</v>
      </c>
      <c r="Q432" s="163">
        <f>P432*H432</f>
        <v>0</v>
      </c>
      <c r="R432" s="163">
        <v>0</v>
      </c>
      <c r="S432" s="164">
        <f>R432*H432</f>
        <v>0</v>
      </c>
      <c r="AQ432" s="20" t="s">
        <v>122</v>
      </c>
      <c r="AS432" s="20" t="s">
        <v>121</v>
      </c>
      <c r="AT432" s="20" t="s">
        <v>78</v>
      </c>
      <c r="AX432" s="20" t="s">
        <v>117</v>
      </c>
      <c r="BD432" s="165">
        <f>IF(M432="základní",J432,0)</f>
        <v>0</v>
      </c>
      <c r="BE432" s="165">
        <f>IF(M432="snížená",J432,0)</f>
        <v>0</v>
      </c>
      <c r="BF432" s="165">
        <f>IF(M432="zákl. přenesená",J432,0)</f>
        <v>0</v>
      </c>
      <c r="BG432" s="165">
        <f>IF(M432="sníž. přenesená",J432,0)</f>
        <v>0</v>
      </c>
      <c r="BH432" s="165">
        <f>IF(M432="nulová",J432,0)</f>
        <v>0</v>
      </c>
      <c r="BI432" s="20" t="s">
        <v>76</v>
      </c>
      <c r="BJ432" s="165">
        <f>ROUND(I432*H432,2)</f>
        <v>0</v>
      </c>
      <c r="BK432" s="20" t="s">
        <v>120</v>
      </c>
      <c r="BL432" s="20" t="s">
        <v>666</v>
      </c>
    </row>
    <row r="433" spans="2:64" s="1" customFormat="1">
      <c r="B433" s="37"/>
      <c r="C433" s="233"/>
      <c r="D433" s="233"/>
      <c r="E433" s="233"/>
      <c r="F433" s="237" t="s">
        <v>649</v>
      </c>
      <c r="G433" s="233"/>
      <c r="H433" s="233"/>
      <c r="I433" s="244"/>
      <c r="J433" s="244"/>
      <c r="K433" s="37"/>
      <c r="L433" s="177"/>
      <c r="M433" s="38"/>
      <c r="N433" s="38"/>
      <c r="O433" s="38"/>
      <c r="P433" s="38"/>
      <c r="Q433" s="38"/>
      <c r="R433" s="38"/>
      <c r="S433" s="65"/>
      <c r="AS433" s="20" t="s">
        <v>131</v>
      </c>
      <c r="AT433" s="20" t="s">
        <v>78</v>
      </c>
    </row>
    <row r="434" spans="2:64" s="1" customFormat="1" ht="25.5" customHeight="1">
      <c r="B434" s="153"/>
      <c r="C434" s="238" t="s">
        <v>643</v>
      </c>
      <c r="D434" s="238" t="s">
        <v>121</v>
      </c>
      <c r="E434" s="232" t="s">
        <v>474</v>
      </c>
      <c r="F434" s="243" t="s">
        <v>475</v>
      </c>
      <c r="G434" s="239" t="s">
        <v>119</v>
      </c>
      <c r="H434" s="240">
        <v>20</v>
      </c>
      <c r="I434" s="171"/>
      <c r="J434" s="172">
        <f t="shared" si="5"/>
        <v>0</v>
      </c>
      <c r="K434" s="37"/>
      <c r="L434" s="161" t="s">
        <v>5</v>
      </c>
      <c r="M434" s="162" t="s">
        <v>41</v>
      </c>
      <c r="N434" s="38"/>
      <c r="O434" s="163">
        <f>N434*H434</f>
        <v>0</v>
      </c>
      <c r="P434" s="163">
        <v>0</v>
      </c>
      <c r="Q434" s="163">
        <f>P434*H434</f>
        <v>0</v>
      </c>
      <c r="R434" s="163">
        <v>0</v>
      </c>
      <c r="S434" s="164">
        <f>R434*H434</f>
        <v>0</v>
      </c>
      <c r="AQ434" s="20" t="s">
        <v>120</v>
      </c>
      <c r="AS434" s="20" t="s">
        <v>118</v>
      </c>
      <c r="AT434" s="20" t="s">
        <v>78</v>
      </c>
      <c r="AX434" s="20" t="s">
        <v>117</v>
      </c>
      <c r="BD434" s="165">
        <f>IF(M434="základní",J434,0)</f>
        <v>0</v>
      </c>
      <c r="BE434" s="165">
        <f>IF(M434="snížená",J434,0)</f>
        <v>0</v>
      </c>
      <c r="BF434" s="165">
        <f>IF(M434="zákl. přenesená",J434,0)</f>
        <v>0</v>
      </c>
      <c r="BG434" s="165">
        <f>IF(M434="sníž. přenesená",J434,0)</f>
        <v>0</v>
      </c>
      <c r="BH434" s="165">
        <f>IF(M434="nulová",J434,0)</f>
        <v>0</v>
      </c>
      <c r="BI434" s="20" t="s">
        <v>76</v>
      </c>
      <c r="BJ434" s="165">
        <f>ROUND(I434*H434,2)</f>
        <v>0</v>
      </c>
      <c r="BK434" s="20" t="s">
        <v>120</v>
      </c>
      <c r="BL434" s="20" t="s">
        <v>668</v>
      </c>
    </row>
    <row r="435" spans="2:64" s="1" customFormat="1">
      <c r="B435" s="37"/>
      <c r="C435" s="233"/>
      <c r="D435" s="233"/>
      <c r="E435" s="233"/>
      <c r="F435" s="237" t="s">
        <v>649</v>
      </c>
      <c r="G435" s="233"/>
      <c r="H435" s="233"/>
      <c r="I435" s="244"/>
      <c r="J435" s="244"/>
      <c r="K435" s="37"/>
      <c r="L435" s="177"/>
      <c r="M435" s="38"/>
      <c r="N435" s="38"/>
      <c r="O435" s="38"/>
      <c r="P435" s="38"/>
      <c r="Q435" s="38"/>
      <c r="R435" s="38"/>
      <c r="S435" s="65"/>
      <c r="AS435" s="20" t="s">
        <v>131</v>
      </c>
      <c r="AT435" s="20" t="s">
        <v>78</v>
      </c>
    </row>
    <row r="436" spans="2:64" s="1" customFormat="1" ht="25.5" customHeight="1">
      <c r="B436" s="153"/>
      <c r="C436" s="238" t="s">
        <v>684</v>
      </c>
      <c r="D436" s="238" t="s">
        <v>121</v>
      </c>
      <c r="E436" s="232" t="s">
        <v>476</v>
      </c>
      <c r="F436" s="243" t="s">
        <v>477</v>
      </c>
      <c r="G436" s="239" t="s">
        <v>119</v>
      </c>
      <c r="H436" s="240">
        <v>20</v>
      </c>
      <c r="I436" s="171"/>
      <c r="J436" s="172">
        <f t="shared" si="5"/>
        <v>0</v>
      </c>
      <c r="K436" s="173"/>
      <c r="L436" s="174" t="s">
        <v>5</v>
      </c>
      <c r="M436" s="175" t="s">
        <v>41</v>
      </c>
      <c r="N436" s="38"/>
      <c r="O436" s="163">
        <f>N436*H436</f>
        <v>0</v>
      </c>
      <c r="P436" s="163">
        <v>0</v>
      </c>
      <c r="Q436" s="163">
        <f>P436*H436</f>
        <v>0</v>
      </c>
      <c r="R436" s="163">
        <v>0</v>
      </c>
      <c r="S436" s="164">
        <f>R436*H436</f>
        <v>0</v>
      </c>
      <c r="AQ436" s="20" t="s">
        <v>122</v>
      </c>
      <c r="AS436" s="20" t="s">
        <v>121</v>
      </c>
      <c r="AT436" s="20" t="s">
        <v>78</v>
      </c>
      <c r="AX436" s="20" t="s">
        <v>117</v>
      </c>
      <c r="BD436" s="165">
        <f>IF(M436="základní",J436,0)</f>
        <v>0</v>
      </c>
      <c r="BE436" s="165">
        <f>IF(M436="snížená",J436,0)</f>
        <v>0</v>
      </c>
      <c r="BF436" s="165">
        <f>IF(M436="zákl. přenesená",J436,0)</f>
        <v>0</v>
      </c>
      <c r="BG436" s="165">
        <f>IF(M436="sníž. přenesená",J436,0)</f>
        <v>0</v>
      </c>
      <c r="BH436" s="165">
        <f>IF(M436="nulová",J436,0)</f>
        <v>0</v>
      </c>
      <c r="BI436" s="20" t="s">
        <v>76</v>
      </c>
      <c r="BJ436" s="165">
        <f>ROUND(I436*H436,2)</f>
        <v>0</v>
      </c>
      <c r="BK436" s="20" t="s">
        <v>120</v>
      </c>
      <c r="BL436" s="20" t="s">
        <v>669</v>
      </c>
    </row>
    <row r="437" spans="2:64" s="1" customFormat="1">
      <c r="B437" s="37"/>
      <c r="C437" s="233"/>
      <c r="D437" s="233"/>
      <c r="E437" s="233"/>
      <c r="F437" s="237" t="s">
        <v>649</v>
      </c>
      <c r="G437" s="233"/>
      <c r="H437" s="233"/>
      <c r="I437" s="244"/>
      <c r="J437" s="244"/>
      <c r="K437" s="37"/>
      <c r="L437" s="177"/>
      <c r="M437" s="38"/>
      <c r="N437" s="38"/>
      <c r="O437" s="38"/>
      <c r="P437" s="38"/>
      <c r="Q437" s="38"/>
      <c r="R437" s="38"/>
      <c r="S437" s="65"/>
      <c r="AS437" s="20" t="s">
        <v>131</v>
      </c>
      <c r="AT437" s="20" t="s">
        <v>78</v>
      </c>
    </row>
    <row r="438" spans="2:64" s="1" customFormat="1" ht="16.5" customHeight="1">
      <c r="B438" s="153"/>
      <c r="C438" s="154" t="s">
        <v>652</v>
      </c>
      <c r="D438" s="154" t="s">
        <v>118</v>
      </c>
      <c r="E438" s="155" t="s">
        <v>478</v>
      </c>
      <c r="F438" s="242" t="s">
        <v>1213</v>
      </c>
      <c r="G438" s="157" t="s">
        <v>119</v>
      </c>
      <c r="H438" s="158">
        <v>8</v>
      </c>
      <c r="I438" s="171"/>
      <c r="J438" s="172">
        <f t="shared" si="5"/>
        <v>0</v>
      </c>
      <c r="K438" s="37"/>
      <c r="L438" s="161" t="s">
        <v>5</v>
      </c>
      <c r="M438" s="162" t="s">
        <v>41</v>
      </c>
      <c r="N438" s="38"/>
      <c r="O438" s="163">
        <f>N438*H438</f>
        <v>0</v>
      </c>
      <c r="P438" s="163">
        <v>0</v>
      </c>
      <c r="Q438" s="163">
        <f>P438*H438</f>
        <v>0</v>
      </c>
      <c r="R438" s="163">
        <v>0</v>
      </c>
      <c r="S438" s="164">
        <f>R438*H438</f>
        <v>0</v>
      </c>
      <c r="AQ438" s="20" t="s">
        <v>120</v>
      </c>
      <c r="AS438" s="20" t="s">
        <v>118</v>
      </c>
      <c r="AT438" s="20" t="s">
        <v>78</v>
      </c>
      <c r="AX438" s="20" t="s">
        <v>117</v>
      </c>
      <c r="BD438" s="165">
        <f>IF(M438="základní",J438,0)</f>
        <v>0</v>
      </c>
      <c r="BE438" s="165">
        <f>IF(M438="snížená",J438,0)</f>
        <v>0</v>
      </c>
      <c r="BF438" s="165">
        <f>IF(M438="zákl. přenesená",J438,0)</f>
        <v>0</v>
      </c>
      <c r="BG438" s="165">
        <f>IF(M438="sníž. přenesená",J438,0)</f>
        <v>0</v>
      </c>
      <c r="BH438" s="165">
        <f>IF(M438="nulová",J438,0)</f>
        <v>0</v>
      </c>
      <c r="BI438" s="20" t="s">
        <v>76</v>
      </c>
      <c r="BJ438" s="165">
        <f>ROUND(I438*H438,2)</f>
        <v>0</v>
      </c>
      <c r="BK438" s="20" t="s">
        <v>120</v>
      </c>
      <c r="BL438" s="20" t="s">
        <v>671</v>
      </c>
    </row>
    <row r="439" spans="2:64" s="1" customFormat="1">
      <c r="B439" s="37"/>
      <c r="C439" s="233"/>
      <c r="D439" s="233"/>
      <c r="E439" s="233"/>
      <c r="F439" s="237" t="s">
        <v>649</v>
      </c>
      <c r="G439" s="233"/>
      <c r="H439" s="233"/>
      <c r="I439" s="244"/>
      <c r="J439" s="244"/>
      <c r="K439" s="37"/>
      <c r="L439" s="177"/>
      <c r="M439" s="38"/>
      <c r="N439" s="38"/>
      <c r="O439" s="38"/>
      <c r="P439" s="38"/>
      <c r="Q439" s="38"/>
      <c r="R439" s="38"/>
      <c r="S439" s="65"/>
      <c r="AS439" s="20" t="s">
        <v>131</v>
      </c>
      <c r="AT439" s="20" t="s">
        <v>78</v>
      </c>
    </row>
    <row r="440" spans="2:64" s="1" customFormat="1" ht="76.5" customHeight="1">
      <c r="B440" s="153"/>
      <c r="C440" s="238" t="s">
        <v>687</v>
      </c>
      <c r="D440" s="238" t="s">
        <v>121</v>
      </c>
      <c r="E440" s="232" t="s">
        <v>482</v>
      </c>
      <c r="F440" s="243" t="s">
        <v>483</v>
      </c>
      <c r="G440" s="239" t="s">
        <v>119</v>
      </c>
      <c r="H440" s="240">
        <v>8</v>
      </c>
      <c r="I440" s="171"/>
      <c r="J440" s="172">
        <f t="shared" si="5"/>
        <v>0</v>
      </c>
      <c r="K440" s="173"/>
      <c r="L440" s="174" t="s">
        <v>5</v>
      </c>
      <c r="M440" s="175" t="s">
        <v>41</v>
      </c>
      <c r="N440" s="38"/>
      <c r="O440" s="163">
        <f>N440*H440</f>
        <v>0</v>
      </c>
      <c r="P440" s="163">
        <v>0</v>
      </c>
      <c r="Q440" s="163">
        <f>P440*H440</f>
        <v>0</v>
      </c>
      <c r="R440" s="163">
        <v>0</v>
      </c>
      <c r="S440" s="164">
        <f>R440*H440</f>
        <v>0</v>
      </c>
      <c r="AQ440" s="20" t="s">
        <v>122</v>
      </c>
      <c r="AS440" s="20" t="s">
        <v>121</v>
      </c>
      <c r="AT440" s="20" t="s">
        <v>78</v>
      </c>
      <c r="AX440" s="20" t="s">
        <v>117</v>
      </c>
      <c r="BD440" s="165">
        <f>IF(M440="základní",J440,0)</f>
        <v>0</v>
      </c>
      <c r="BE440" s="165">
        <f>IF(M440="snížená",J440,0)</f>
        <v>0</v>
      </c>
      <c r="BF440" s="165">
        <f>IF(M440="zákl. přenesená",J440,0)</f>
        <v>0</v>
      </c>
      <c r="BG440" s="165">
        <f>IF(M440="sníž. přenesená",J440,0)</f>
        <v>0</v>
      </c>
      <c r="BH440" s="165">
        <f>IF(M440="nulová",J440,0)</f>
        <v>0</v>
      </c>
      <c r="BI440" s="20" t="s">
        <v>76</v>
      </c>
      <c r="BJ440" s="165">
        <f>ROUND(I440*H440,2)</f>
        <v>0</v>
      </c>
      <c r="BK440" s="20" t="s">
        <v>120</v>
      </c>
      <c r="BL440" s="20" t="s">
        <v>673</v>
      </c>
    </row>
    <row r="441" spans="2:64" s="1" customFormat="1">
      <c r="B441" s="37"/>
      <c r="C441" s="233"/>
      <c r="D441" s="233"/>
      <c r="E441" s="233"/>
      <c r="F441" s="237" t="s">
        <v>649</v>
      </c>
      <c r="G441" s="233"/>
      <c r="H441" s="233"/>
      <c r="I441" s="244"/>
      <c r="J441" s="244"/>
      <c r="K441" s="37"/>
      <c r="L441" s="177"/>
      <c r="M441" s="38"/>
      <c r="N441" s="38"/>
      <c r="O441" s="38"/>
      <c r="P441" s="38"/>
      <c r="Q441" s="38"/>
      <c r="R441" s="38"/>
      <c r="S441" s="65"/>
      <c r="AS441" s="20" t="s">
        <v>131</v>
      </c>
      <c r="AT441" s="20" t="s">
        <v>78</v>
      </c>
    </row>
    <row r="442" spans="2:64" s="1" customFormat="1" ht="16.5" customHeight="1">
      <c r="B442" s="153"/>
      <c r="C442" s="154" t="s">
        <v>655</v>
      </c>
      <c r="D442" s="154" t="s">
        <v>118</v>
      </c>
      <c r="E442" s="155" t="s">
        <v>490</v>
      </c>
      <c r="F442" s="242" t="s">
        <v>1215</v>
      </c>
      <c r="G442" s="157" t="s">
        <v>119</v>
      </c>
      <c r="H442" s="158">
        <v>20</v>
      </c>
      <c r="I442" s="171"/>
      <c r="J442" s="172">
        <f t="shared" si="5"/>
        <v>0</v>
      </c>
      <c r="K442" s="37"/>
      <c r="L442" s="161" t="s">
        <v>5</v>
      </c>
      <c r="M442" s="162" t="s">
        <v>41</v>
      </c>
      <c r="N442" s="38"/>
      <c r="O442" s="163">
        <f>N442*H442</f>
        <v>0</v>
      </c>
      <c r="P442" s="163">
        <v>0</v>
      </c>
      <c r="Q442" s="163">
        <f>P442*H442</f>
        <v>0</v>
      </c>
      <c r="R442" s="163">
        <v>0</v>
      </c>
      <c r="S442" s="164">
        <f>R442*H442</f>
        <v>0</v>
      </c>
      <c r="AQ442" s="20" t="s">
        <v>120</v>
      </c>
      <c r="AS442" s="20" t="s">
        <v>118</v>
      </c>
      <c r="AT442" s="20" t="s">
        <v>78</v>
      </c>
      <c r="AX442" s="20" t="s">
        <v>117</v>
      </c>
      <c r="BD442" s="165">
        <f>IF(M442="základní",J442,0)</f>
        <v>0</v>
      </c>
      <c r="BE442" s="165">
        <f>IF(M442="snížená",J442,0)</f>
        <v>0</v>
      </c>
      <c r="BF442" s="165">
        <f>IF(M442="zákl. přenesená",J442,0)</f>
        <v>0</v>
      </c>
      <c r="BG442" s="165">
        <f>IF(M442="sníž. přenesená",J442,0)</f>
        <v>0</v>
      </c>
      <c r="BH442" s="165">
        <f>IF(M442="nulová",J442,0)</f>
        <v>0</v>
      </c>
      <c r="BI442" s="20" t="s">
        <v>76</v>
      </c>
      <c r="BJ442" s="165">
        <f>ROUND(I442*H442,2)</f>
        <v>0</v>
      </c>
      <c r="BK442" s="20" t="s">
        <v>120</v>
      </c>
      <c r="BL442" s="20" t="s">
        <v>675</v>
      </c>
    </row>
    <row r="443" spans="2:64" s="1" customFormat="1">
      <c r="B443" s="37"/>
      <c r="C443" s="233"/>
      <c r="D443" s="233"/>
      <c r="E443" s="233"/>
      <c r="F443" s="237" t="s">
        <v>649</v>
      </c>
      <c r="G443" s="233"/>
      <c r="H443" s="233"/>
      <c r="I443" s="244"/>
      <c r="J443" s="244"/>
      <c r="K443" s="37"/>
      <c r="L443" s="177"/>
      <c r="M443" s="38"/>
      <c r="N443" s="38"/>
      <c r="O443" s="38"/>
      <c r="P443" s="38"/>
      <c r="Q443" s="38"/>
      <c r="R443" s="38"/>
      <c r="S443" s="65"/>
      <c r="AS443" s="20" t="s">
        <v>131</v>
      </c>
      <c r="AT443" s="20" t="s">
        <v>78</v>
      </c>
    </row>
    <row r="444" spans="2:64" s="1" customFormat="1" ht="25.5" customHeight="1">
      <c r="B444" s="153"/>
      <c r="C444" s="238" t="s">
        <v>690</v>
      </c>
      <c r="D444" s="238" t="s">
        <v>121</v>
      </c>
      <c r="E444" s="232" t="s">
        <v>492</v>
      </c>
      <c r="F444" s="243" t="s">
        <v>493</v>
      </c>
      <c r="G444" s="239" t="s">
        <v>119</v>
      </c>
      <c r="H444" s="240">
        <v>20</v>
      </c>
      <c r="I444" s="171"/>
      <c r="J444" s="172">
        <f t="shared" si="5"/>
        <v>0</v>
      </c>
      <c r="K444" s="173"/>
      <c r="L444" s="174" t="s">
        <v>5</v>
      </c>
      <c r="M444" s="175" t="s">
        <v>41</v>
      </c>
      <c r="N444" s="38"/>
      <c r="O444" s="163">
        <f>N444*H444</f>
        <v>0</v>
      </c>
      <c r="P444" s="163">
        <v>0</v>
      </c>
      <c r="Q444" s="163">
        <f>P444*H444</f>
        <v>0</v>
      </c>
      <c r="R444" s="163">
        <v>0</v>
      </c>
      <c r="S444" s="164">
        <f>R444*H444</f>
        <v>0</v>
      </c>
      <c r="AQ444" s="20" t="s">
        <v>122</v>
      </c>
      <c r="AS444" s="20" t="s">
        <v>121</v>
      </c>
      <c r="AT444" s="20" t="s">
        <v>78</v>
      </c>
      <c r="AX444" s="20" t="s">
        <v>117</v>
      </c>
      <c r="BD444" s="165">
        <f>IF(M444="základní",J444,0)</f>
        <v>0</v>
      </c>
      <c r="BE444" s="165">
        <f>IF(M444="snížená",J444,0)</f>
        <v>0</v>
      </c>
      <c r="BF444" s="165">
        <f>IF(M444="zákl. přenesená",J444,0)</f>
        <v>0</v>
      </c>
      <c r="BG444" s="165">
        <f>IF(M444="sníž. přenesená",J444,0)</f>
        <v>0</v>
      </c>
      <c r="BH444" s="165">
        <f>IF(M444="nulová",J444,0)</f>
        <v>0</v>
      </c>
      <c r="BI444" s="20" t="s">
        <v>76</v>
      </c>
      <c r="BJ444" s="165">
        <f>ROUND(I444*H444,2)</f>
        <v>0</v>
      </c>
      <c r="BK444" s="20" t="s">
        <v>120</v>
      </c>
      <c r="BL444" s="20" t="s">
        <v>676</v>
      </c>
    </row>
    <row r="445" spans="2:64" s="1" customFormat="1">
      <c r="B445" s="37"/>
      <c r="C445" s="233"/>
      <c r="D445" s="233"/>
      <c r="E445" s="233"/>
      <c r="F445" s="237" t="s">
        <v>649</v>
      </c>
      <c r="G445" s="233"/>
      <c r="H445" s="233"/>
      <c r="I445" s="244"/>
      <c r="J445" s="244"/>
      <c r="K445" s="37"/>
      <c r="L445" s="177"/>
      <c r="M445" s="38"/>
      <c r="N445" s="38"/>
      <c r="O445" s="38"/>
      <c r="P445" s="38"/>
      <c r="Q445" s="38"/>
      <c r="R445" s="38"/>
      <c r="S445" s="65"/>
      <c r="AS445" s="20" t="s">
        <v>131</v>
      </c>
      <c r="AT445" s="20" t="s">
        <v>78</v>
      </c>
    </row>
    <row r="446" spans="2:64" s="1" customFormat="1" ht="16.5" customHeight="1">
      <c r="B446" s="153"/>
      <c r="C446" s="154" t="s">
        <v>660</v>
      </c>
      <c r="D446" s="154" t="s">
        <v>118</v>
      </c>
      <c r="E446" s="155" t="s">
        <v>638</v>
      </c>
      <c r="F446" s="242" t="s">
        <v>1229</v>
      </c>
      <c r="G446" s="157" t="s">
        <v>119</v>
      </c>
      <c r="H446" s="158">
        <v>14</v>
      </c>
      <c r="I446" s="171"/>
      <c r="J446" s="172">
        <f t="shared" si="5"/>
        <v>0</v>
      </c>
      <c r="K446" s="37"/>
      <c r="L446" s="161" t="s">
        <v>5</v>
      </c>
      <c r="M446" s="162" t="s">
        <v>41</v>
      </c>
      <c r="N446" s="38"/>
      <c r="O446" s="163">
        <f>N446*H446</f>
        <v>0</v>
      </c>
      <c r="P446" s="163">
        <v>0</v>
      </c>
      <c r="Q446" s="163">
        <f>P446*H446</f>
        <v>0</v>
      </c>
      <c r="R446" s="163">
        <v>0</v>
      </c>
      <c r="S446" s="164">
        <f>R446*H446</f>
        <v>0</v>
      </c>
      <c r="AQ446" s="20" t="s">
        <v>120</v>
      </c>
      <c r="AS446" s="20" t="s">
        <v>118</v>
      </c>
      <c r="AT446" s="20" t="s">
        <v>78</v>
      </c>
      <c r="AX446" s="20" t="s">
        <v>117</v>
      </c>
      <c r="BD446" s="165">
        <f>IF(M446="základní",J446,0)</f>
        <v>0</v>
      </c>
      <c r="BE446" s="165">
        <f>IF(M446="snížená",J446,0)</f>
        <v>0</v>
      </c>
      <c r="BF446" s="165">
        <f>IF(M446="zákl. přenesená",J446,0)</f>
        <v>0</v>
      </c>
      <c r="BG446" s="165">
        <f>IF(M446="sníž. přenesená",J446,0)</f>
        <v>0</v>
      </c>
      <c r="BH446" s="165">
        <f>IF(M446="nulová",J446,0)</f>
        <v>0</v>
      </c>
      <c r="BI446" s="20" t="s">
        <v>76</v>
      </c>
      <c r="BJ446" s="165">
        <f>ROUND(I446*H446,2)</f>
        <v>0</v>
      </c>
      <c r="BK446" s="20" t="s">
        <v>120</v>
      </c>
      <c r="BL446" s="20" t="s">
        <v>678</v>
      </c>
    </row>
    <row r="447" spans="2:64" s="1" customFormat="1">
      <c r="B447" s="37"/>
      <c r="C447" s="233"/>
      <c r="D447" s="233"/>
      <c r="E447" s="233"/>
      <c r="F447" s="237" t="s">
        <v>649</v>
      </c>
      <c r="G447" s="233"/>
      <c r="H447" s="233"/>
      <c r="I447" s="244"/>
      <c r="J447" s="244"/>
      <c r="K447" s="37"/>
      <c r="L447" s="177"/>
      <c r="M447" s="38"/>
      <c r="N447" s="38"/>
      <c r="O447" s="38"/>
      <c r="P447" s="38"/>
      <c r="Q447" s="38"/>
      <c r="R447" s="38"/>
      <c r="S447" s="65"/>
      <c r="AS447" s="20" t="s">
        <v>131</v>
      </c>
      <c r="AT447" s="20" t="s">
        <v>78</v>
      </c>
    </row>
    <row r="448" spans="2:64" s="1" customFormat="1" ht="38.25" customHeight="1">
      <c r="B448" s="153"/>
      <c r="C448" s="238" t="s">
        <v>693</v>
      </c>
      <c r="D448" s="238" t="s">
        <v>121</v>
      </c>
      <c r="E448" s="232" t="s">
        <v>700</v>
      </c>
      <c r="F448" s="243" t="s">
        <v>701</v>
      </c>
      <c r="G448" s="239" t="s">
        <v>119</v>
      </c>
      <c r="H448" s="240">
        <v>10</v>
      </c>
      <c r="I448" s="171"/>
      <c r="J448" s="172">
        <f t="shared" si="5"/>
        <v>0</v>
      </c>
      <c r="K448" s="173"/>
      <c r="L448" s="174" t="s">
        <v>5</v>
      </c>
      <c r="M448" s="175" t="s">
        <v>41</v>
      </c>
      <c r="N448" s="38"/>
      <c r="O448" s="163">
        <f>N448*H448</f>
        <v>0</v>
      </c>
      <c r="P448" s="163">
        <v>0</v>
      </c>
      <c r="Q448" s="163">
        <f>P448*H448</f>
        <v>0</v>
      </c>
      <c r="R448" s="163">
        <v>0</v>
      </c>
      <c r="S448" s="164">
        <f>R448*H448</f>
        <v>0</v>
      </c>
      <c r="AQ448" s="20" t="s">
        <v>122</v>
      </c>
      <c r="AS448" s="20" t="s">
        <v>121</v>
      </c>
      <c r="AT448" s="20" t="s">
        <v>78</v>
      </c>
      <c r="AX448" s="20" t="s">
        <v>117</v>
      </c>
      <c r="BD448" s="165">
        <f>IF(M448="základní",J448,0)</f>
        <v>0</v>
      </c>
      <c r="BE448" s="165">
        <f>IF(M448="snížená",J448,0)</f>
        <v>0</v>
      </c>
      <c r="BF448" s="165">
        <f>IF(M448="zákl. přenesená",J448,0)</f>
        <v>0</v>
      </c>
      <c r="BG448" s="165">
        <f>IF(M448="sníž. přenesená",J448,0)</f>
        <v>0</v>
      </c>
      <c r="BH448" s="165">
        <f>IF(M448="nulová",J448,0)</f>
        <v>0</v>
      </c>
      <c r="BI448" s="20" t="s">
        <v>76</v>
      </c>
      <c r="BJ448" s="165">
        <f>ROUND(I448*H448,2)</f>
        <v>0</v>
      </c>
      <c r="BK448" s="20" t="s">
        <v>120</v>
      </c>
      <c r="BL448" s="20" t="s">
        <v>680</v>
      </c>
    </row>
    <row r="449" spans="2:64" s="1" customFormat="1">
      <c r="B449" s="37"/>
      <c r="C449" s="233"/>
      <c r="D449" s="233"/>
      <c r="E449" s="233"/>
      <c r="F449" s="237" t="s">
        <v>649</v>
      </c>
      <c r="G449" s="233"/>
      <c r="H449" s="233"/>
      <c r="I449" s="244"/>
      <c r="J449" s="244"/>
      <c r="K449" s="37"/>
      <c r="L449" s="177"/>
      <c r="M449" s="38"/>
      <c r="N449" s="38"/>
      <c r="O449" s="38"/>
      <c r="P449" s="38"/>
      <c r="Q449" s="38"/>
      <c r="R449" s="38"/>
      <c r="S449" s="65"/>
      <c r="AS449" s="20" t="s">
        <v>131</v>
      </c>
      <c r="AT449" s="20" t="s">
        <v>78</v>
      </c>
    </row>
    <row r="450" spans="2:64" s="1" customFormat="1" ht="16.5" customHeight="1">
      <c r="B450" s="153"/>
      <c r="C450" s="238" t="s">
        <v>695</v>
      </c>
      <c r="D450" s="238" t="s">
        <v>121</v>
      </c>
      <c r="E450" s="232" t="s">
        <v>520</v>
      </c>
      <c r="F450" s="243" t="s">
        <v>521</v>
      </c>
      <c r="G450" s="239" t="s">
        <v>119</v>
      </c>
      <c r="H450" s="240">
        <v>4</v>
      </c>
      <c r="I450" s="171"/>
      <c r="J450" s="172">
        <f t="shared" si="5"/>
        <v>0</v>
      </c>
      <c r="K450" s="37"/>
      <c r="L450" s="161" t="s">
        <v>5</v>
      </c>
      <c r="M450" s="162" t="s">
        <v>41</v>
      </c>
      <c r="N450" s="38"/>
      <c r="O450" s="163">
        <f>N450*H450</f>
        <v>0</v>
      </c>
      <c r="P450" s="163">
        <v>0</v>
      </c>
      <c r="Q450" s="163">
        <f>P450*H450</f>
        <v>0</v>
      </c>
      <c r="R450" s="163">
        <v>0</v>
      </c>
      <c r="S450" s="164">
        <f>R450*H450</f>
        <v>0</v>
      </c>
      <c r="AQ450" s="20" t="s">
        <v>120</v>
      </c>
      <c r="AS450" s="20" t="s">
        <v>118</v>
      </c>
      <c r="AT450" s="20" t="s">
        <v>78</v>
      </c>
      <c r="AX450" s="20" t="s">
        <v>117</v>
      </c>
      <c r="BD450" s="165">
        <f>IF(M450="základní",J450,0)</f>
        <v>0</v>
      </c>
      <c r="BE450" s="165">
        <f>IF(M450="snížená",J450,0)</f>
        <v>0</v>
      </c>
      <c r="BF450" s="165">
        <f>IF(M450="zákl. přenesená",J450,0)</f>
        <v>0</v>
      </c>
      <c r="BG450" s="165">
        <f>IF(M450="sníž. přenesená",J450,0)</f>
        <v>0</v>
      </c>
      <c r="BH450" s="165">
        <f>IF(M450="nulová",J450,0)</f>
        <v>0</v>
      </c>
      <c r="BI450" s="20" t="s">
        <v>76</v>
      </c>
      <c r="BJ450" s="165">
        <f>ROUND(I450*H450,2)</f>
        <v>0</v>
      </c>
      <c r="BK450" s="20" t="s">
        <v>120</v>
      </c>
      <c r="BL450" s="20" t="s">
        <v>682</v>
      </c>
    </row>
    <row r="451" spans="2:64" s="1" customFormat="1">
      <c r="B451" s="37"/>
      <c r="C451" s="233"/>
      <c r="D451" s="233"/>
      <c r="E451" s="233"/>
      <c r="F451" s="237" t="s">
        <v>649</v>
      </c>
      <c r="G451" s="233"/>
      <c r="H451" s="233"/>
      <c r="I451" s="244"/>
      <c r="J451" s="244"/>
      <c r="K451" s="37"/>
      <c r="L451" s="177"/>
      <c r="M451" s="38"/>
      <c r="N451" s="38"/>
      <c r="O451" s="38"/>
      <c r="P451" s="38"/>
      <c r="Q451" s="38"/>
      <c r="R451" s="38"/>
      <c r="S451" s="65"/>
      <c r="AS451" s="20" t="s">
        <v>143</v>
      </c>
      <c r="AT451" s="20" t="s">
        <v>78</v>
      </c>
    </row>
    <row r="452" spans="2:64" s="1" customFormat="1">
      <c r="B452" s="37"/>
      <c r="C452" s="154" t="s">
        <v>697</v>
      </c>
      <c r="D452" s="154" t="s">
        <v>118</v>
      </c>
      <c r="E452" s="155" t="s">
        <v>494</v>
      </c>
      <c r="F452" s="242" t="s">
        <v>1216</v>
      </c>
      <c r="G452" s="157" t="s">
        <v>119</v>
      </c>
      <c r="H452" s="158">
        <v>10</v>
      </c>
      <c r="I452" s="171"/>
      <c r="J452" s="172">
        <f t="shared" si="5"/>
        <v>0</v>
      </c>
      <c r="K452" s="37"/>
      <c r="L452" s="177"/>
      <c r="M452" s="38"/>
      <c r="N452" s="38"/>
      <c r="O452" s="38"/>
      <c r="P452" s="38"/>
      <c r="Q452" s="38"/>
      <c r="R452" s="38"/>
      <c r="S452" s="65"/>
      <c r="AS452" s="20" t="s">
        <v>131</v>
      </c>
      <c r="AT452" s="20" t="s">
        <v>78</v>
      </c>
    </row>
    <row r="453" spans="2:64" s="1" customFormat="1" ht="16.5" customHeight="1">
      <c r="B453" s="153"/>
      <c r="C453" s="233"/>
      <c r="D453" s="233"/>
      <c r="E453" s="233"/>
      <c r="F453" s="237" t="s">
        <v>649</v>
      </c>
      <c r="G453" s="233"/>
      <c r="H453" s="233"/>
      <c r="I453" s="244"/>
      <c r="J453" s="244"/>
      <c r="K453" s="173"/>
      <c r="L453" s="174" t="s">
        <v>5</v>
      </c>
      <c r="M453" s="175" t="s">
        <v>41</v>
      </c>
      <c r="N453" s="38"/>
      <c r="O453" s="163">
        <f>N453*H453</f>
        <v>0</v>
      </c>
      <c r="P453" s="163">
        <v>0</v>
      </c>
      <c r="Q453" s="163">
        <f>P453*H453</f>
        <v>0</v>
      </c>
      <c r="R453" s="163">
        <v>0</v>
      </c>
      <c r="S453" s="164">
        <f>R453*H453</f>
        <v>0</v>
      </c>
      <c r="AQ453" s="20" t="s">
        <v>122</v>
      </c>
      <c r="AS453" s="20" t="s">
        <v>121</v>
      </c>
      <c r="AT453" s="20" t="s">
        <v>78</v>
      </c>
      <c r="AX453" s="20" t="s">
        <v>117</v>
      </c>
      <c r="BD453" s="165">
        <f>IF(M453="základní",J453,0)</f>
        <v>0</v>
      </c>
      <c r="BE453" s="165">
        <f>IF(M453="snížená",J453,0)</f>
        <v>0</v>
      </c>
      <c r="BF453" s="165">
        <f>IF(M453="zákl. přenesená",J453,0)</f>
        <v>0</v>
      </c>
      <c r="BG453" s="165">
        <f>IF(M453="sníž. přenesená",J453,0)</f>
        <v>0</v>
      </c>
      <c r="BH453" s="165">
        <f>IF(M453="nulová",J453,0)</f>
        <v>0</v>
      </c>
      <c r="BI453" s="20" t="s">
        <v>76</v>
      </c>
      <c r="BJ453" s="165">
        <f>ROUND(I453*H453,2)</f>
        <v>0</v>
      </c>
      <c r="BK453" s="20" t="s">
        <v>120</v>
      </c>
      <c r="BL453" s="20" t="s">
        <v>683</v>
      </c>
    </row>
    <row r="454" spans="2:64" s="1" customFormat="1">
      <c r="B454" s="37"/>
      <c r="C454" s="238" t="s">
        <v>699</v>
      </c>
      <c r="D454" s="238" t="s">
        <v>121</v>
      </c>
      <c r="E454" s="232" t="s">
        <v>496</v>
      </c>
      <c r="F454" s="243" t="s">
        <v>497</v>
      </c>
      <c r="G454" s="239" t="s">
        <v>119</v>
      </c>
      <c r="H454" s="240">
        <v>10</v>
      </c>
      <c r="I454" s="171"/>
      <c r="J454" s="172">
        <f t="shared" si="5"/>
        <v>0</v>
      </c>
      <c r="K454" s="37"/>
      <c r="L454" s="177"/>
      <c r="M454" s="38"/>
      <c r="N454" s="38"/>
      <c r="O454" s="38"/>
      <c r="P454" s="38"/>
      <c r="Q454" s="38"/>
      <c r="R454" s="38"/>
      <c r="S454" s="65"/>
      <c r="AS454" s="20" t="s">
        <v>131</v>
      </c>
      <c r="AT454" s="20" t="s">
        <v>78</v>
      </c>
    </row>
    <row r="455" spans="2:64" s="1" customFormat="1" ht="16.5" customHeight="1">
      <c r="B455" s="153"/>
      <c r="C455" s="233"/>
      <c r="D455" s="233"/>
      <c r="E455" s="233"/>
      <c r="F455" s="237" t="s">
        <v>649</v>
      </c>
      <c r="G455" s="233"/>
      <c r="H455" s="233"/>
      <c r="I455" s="244"/>
      <c r="J455" s="244"/>
      <c r="K455" s="173"/>
      <c r="L455" s="174" t="s">
        <v>5</v>
      </c>
      <c r="M455" s="175" t="s">
        <v>41</v>
      </c>
      <c r="N455" s="38"/>
      <c r="O455" s="163">
        <f>N455*H455</f>
        <v>0</v>
      </c>
      <c r="P455" s="163">
        <v>0</v>
      </c>
      <c r="Q455" s="163">
        <f>P455*H455</f>
        <v>0</v>
      </c>
      <c r="R455" s="163">
        <v>0</v>
      </c>
      <c r="S455" s="164">
        <f>R455*H455</f>
        <v>0</v>
      </c>
      <c r="AQ455" s="20" t="s">
        <v>122</v>
      </c>
      <c r="AS455" s="20" t="s">
        <v>121</v>
      </c>
      <c r="AT455" s="20" t="s">
        <v>78</v>
      </c>
      <c r="AX455" s="20" t="s">
        <v>117</v>
      </c>
      <c r="BD455" s="165">
        <f>IF(M455="základní",J455,0)</f>
        <v>0</v>
      </c>
      <c r="BE455" s="165">
        <f>IF(M455="snížená",J455,0)</f>
        <v>0</v>
      </c>
      <c r="BF455" s="165">
        <f>IF(M455="zákl. přenesená",J455,0)</f>
        <v>0</v>
      </c>
      <c r="BG455" s="165">
        <f>IF(M455="sníž. přenesená",J455,0)</f>
        <v>0</v>
      </c>
      <c r="BH455" s="165">
        <f>IF(M455="nulová",J455,0)</f>
        <v>0</v>
      </c>
      <c r="BI455" s="20" t="s">
        <v>76</v>
      </c>
      <c r="BJ455" s="165">
        <f>ROUND(I455*H455,2)</f>
        <v>0</v>
      </c>
      <c r="BK455" s="20" t="s">
        <v>120</v>
      </c>
      <c r="BL455" s="20" t="s">
        <v>685</v>
      </c>
    </row>
    <row r="456" spans="2:64" s="1" customFormat="1">
      <c r="B456" s="37"/>
      <c r="C456" s="154" t="s">
        <v>703</v>
      </c>
      <c r="D456" s="154" t="s">
        <v>118</v>
      </c>
      <c r="E456" s="155" t="s">
        <v>523</v>
      </c>
      <c r="F456" s="242" t="s">
        <v>1219</v>
      </c>
      <c r="G456" s="157" t="s">
        <v>119</v>
      </c>
      <c r="H456" s="158">
        <v>6</v>
      </c>
      <c r="I456" s="171"/>
      <c r="J456" s="172">
        <f t="shared" si="5"/>
        <v>0</v>
      </c>
      <c r="K456" s="37"/>
      <c r="L456" s="177"/>
      <c r="M456" s="38"/>
      <c r="N456" s="38"/>
      <c r="O456" s="38"/>
      <c r="P456" s="38"/>
      <c r="Q456" s="38"/>
      <c r="R456" s="38"/>
      <c r="S456" s="65"/>
      <c r="AS456" s="20" t="s">
        <v>131</v>
      </c>
      <c r="AT456" s="20" t="s">
        <v>78</v>
      </c>
    </row>
    <row r="457" spans="2:64" s="1" customFormat="1" ht="25.5" customHeight="1">
      <c r="B457" s="153"/>
      <c r="C457" s="233"/>
      <c r="D457" s="233"/>
      <c r="E457" s="233"/>
      <c r="F457" s="237" t="s">
        <v>649</v>
      </c>
      <c r="G457" s="233"/>
      <c r="H457" s="233"/>
      <c r="I457" s="244"/>
      <c r="J457" s="244"/>
      <c r="K457" s="37"/>
      <c r="L457" s="161" t="s">
        <v>5</v>
      </c>
      <c r="M457" s="162" t="s">
        <v>41</v>
      </c>
      <c r="N457" s="38"/>
      <c r="O457" s="163">
        <f>N457*H457</f>
        <v>0</v>
      </c>
      <c r="P457" s="163">
        <v>0</v>
      </c>
      <c r="Q457" s="163">
        <f>P457*H457</f>
        <v>0</v>
      </c>
      <c r="R457" s="163">
        <v>0</v>
      </c>
      <c r="S457" s="164">
        <f>R457*H457</f>
        <v>0</v>
      </c>
      <c r="AQ457" s="20" t="s">
        <v>120</v>
      </c>
      <c r="AS457" s="20" t="s">
        <v>118</v>
      </c>
      <c r="AT457" s="20" t="s">
        <v>78</v>
      </c>
      <c r="AX457" s="20" t="s">
        <v>117</v>
      </c>
      <c r="BD457" s="165">
        <f>IF(M457="základní",J457,0)</f>
        <v>0</v>
      </c>
      <c r="BE457" s="165">
        <f>IF(M457="snížená",J457,0)</f>
        <v>0</v>
      </c>
      <c r="BF457" s="165">
        <f>IF(M457="zákl. přenesená",J457,0)</f>
        <v>0</v>
      </c>
      <c r="BG457" s="165">
        <f>IF(M457="sníž. přenesená",J457,0)</f>
        <v>0</v>
      </c>
      <c r="BH457" s="165">
        <f>IF(M457="nulová",J457,0)</f>
        <v>0</v>
      </c>
      <c r="BI457" s="20" t="s">
        <v>76</v>
      </c>
      <c r="BJ457" s="165">
        <f>ROUND(I457*H457,2)</f>
        <v>0</v>
      </c>
      <c r="BK457" s="20" t="s">
        <v>120</v>
      </c>
      <c r="BL457" s="20" t="s">
        <v>686</v>
      </c>
    </row>
    <row r="458" spans="2:64" s="1" customFormat="1">
      <c r="B458" s="37"/>
      <c r="C458" s="238" t="s">
        <v>669</v>
      </c>
      <c r="D458" s="238" t="s">
        <v>121</v>
      </c>
      <c r="E458" s="232" t="s">
        <v>710</v>
      </c>
      <c r="F458" s="243" t="s">
        <v>711</v>
      </c>
      <c r="G458" s="239" t="s">
        <v>119</v>
      </c>
      <c r="H458" s="240">
        <v>4</v>
      </c>
      <c r="I458" s="171"/>
      <c r="J458" s="172">
        <f t="shared" si="5"/>
        <v>0</v>
      </c>
      <c r="K458" s="37"/>
      <c r="L458" s="177"/>
      <c r="M458" s="38"/>
      <c r="N458" s="38"/>
      <c r="O458" s="38"/>
      <c r="P458" s="38"/>
      <c r="Q458" s="38"/>
      <c r="R458" s="38"/>
      <c r="S458" s="65"/>
      <c r="AS458" s="20" t="s">
        <v>131</v>
      </c>
      <c r="AT458" s="20" t="s">
        <v>78</v>
      </c>
    </row>
    <row r="459" spans="2:64" s="1" customFormat="1" ht="16.5" customHeight="1">
      <c r="B459" s="153"/>
      <c r="C459" s="233"/>
      <c r="D459" s="233"/>
      <c r="E459" s="233"/>
      <c r="F459" s="237" t="s">
        <v>649</v>
      </c>
      <c r="G459" s="233"/>
      <c r="H459" s="233"/>
      <c r="I459" s="244"/>
      <c r="J459" s="244"/>
      <c r="K459" s="173"/>
      <c r="L459" s="174" t="s">
        <v>5</v>
      </c>
      <c r="M459" s="175" t="s">
        <v>41</v>
      </c>
      <c r="N459" s="38"/>
      <c r="O459" s="163">
        <f>N459*H459</f>
        <v>0</v>
      </c>
      <c r="P459" s="163">
        <v>0</v>
      </c>
      <c r="Q459" s="163">
        <f>P459*H459</f>
        <v>0</v>
      </c>
      <c r="R459" s="163">
        <v>0</v>
      </c>
      <c r="S459" s="164">
        <f>R459*H459</f>
        <v>0</v>
      </c>
      <c r="AQ459" s="20" t="s">
        <v>122</v>
      </c>
      <c r="AS459" s="20" t="s">
        <v>121</v>
      </c>
      <c r="AT459" s="20" t="s">
        <v>78</v>
      </c>
      <c r="AX459" s="20" t="s">
        <v>117</v>
      </c>
      <c r="BD459" s="165">
        <f>IF(M459="základní",J459,0)</f>
        <v>0</v>
      </c>
      <c r="BE459" s="165">
        <f>IF(M459="snížená",J459,0)</f>
        <v>0</v>
      </c>
      <c r="BF459" s="165">
        <f>IF(M459="zákl. přenesená",J459,0)</f>
        <v>0</v>
      </c>
      <c r="BG459" s="165">
        <f>IF(M459="sníž. přenesená",J459,0)</f>
        <v>0</v>
      </c>
      <c r="BH459" s="165">
        <f>IF(M459="nulová",J459,0)</f>
        <v>0</v>
      </c>
      <c r="BI459" s="20" t="s">
        <v>76</v>
      </c>
      <c r="BJ459" s="165">
        <f>ROUND(I459*H459,2)</f>
        <v>0</v>
      </c>
      <c r="BK459" s="20" t="s">
        <v>120</v>
      </c>
      <c r="BL459" s="20" t="s">
        <v>688</v>
      </c>
    </row>
    <row r="460" spans="2:64" s="1" customFormat="1">
      <c r="B460" s="37"/>
      <c r="C460" s="238" t="s">
        <v>706</v>
      </c>
      <c r="D460" s="238" t="s">
        <v>121</v>
      </c>
      <c r="E460" s="232" t="s">
        <v>525</v>
      </c>
      <c r="F460" s="243" t="s">
        <v>526</v>
      </c>
      <c r="G460" s="239" t="s">
        <v>119</v>
      </c>
      <c r="H460" s="240">
        <v>2</v>
      </c>
      <c r="I460" s="171"/>
      <c r="J460" s="172">
        <f t="shared" si="5"/>
        <v>0</v>
      </c>
      <c r="K460" s="37"/>
      <c r="L460" s="177"/>
      <c r="M460" s="38"/>
      <c r="N460" s="38"/>
      <c r="O460" s="38"/>
      <c r="P460" s="38"/>
      <c r="Q460" s="38"/>
      <c r="R460" s="38"/>
      <c r="S460" s="65"/>
      <c r="AS460" s="20" t="s">
        <v>131</v>
      </c>
      <c r="AT460" s="20" t="s">
        <v>78</v>
      </c>
    </row>
    <row r="461" spans="2:64" s="1" customFormat="1" ht="16.5" customHeight="1">
      <c r="B461" s="153"/>
      <c r="C461" s="233"/>
      <c r="D461" s="233"/>
      <c r="E461" s="233"/>
      <c r="F461" s="237" t="s">
        <v>649</v>
      </c>
      <c r="G461" s="233"/>
      <c r="H461" s="233"/>
      <c r="I461" s="244"/>
      <c r="J461" s="244"/>
      <c r="K461" s="173"/>
      <c r="L461" s="174" t="s">
        <v>5</v>
      </c>
      <c r="M461" s="175" t="s">
        <v>41</v>
      </c>
      <c r="N461" s="38"/>
      <c r="O461" s="163">
        <f>N461*H461</f>
        <v>0</v>
      </c>
      <c r="P461" s="163">
        <v>0</v>
      </c>
      <c r="Q461" s="163">
        <f>P461*H461</f>
        <v>0</v>
      </c>
      <c r="R461" s="163">
        <v>0</v>
      </c>
      <c r="S461" s="164">
        <f>R461*H461</f>
        <v>0</v>
      </c>
      <c r="AQ461" s="20" t="s">
        <v>122</v>
      </c>
      <c r="AS461" s="20" t="s">
        <v>121</v>
      </c>
      <c r="AT461" s="20" t="s">
        <v>78</v>
      </c>
      <c r="AX461" s="20" t="s">
        <v>117</v>
      </c>
      <c r="BD461" s="165">
        <f>IF(M461="základní",J461,0)</f>
        <v>0</v>
      </c>
      <c r="BE461" s="165">
        <f>IF(M461="snížená",J461,0)</f>
        <v>0</v>
      </c>
      <c r="BF461" s="165">
        <f>IF(M461="zákl. přenesená",J461,0)</f>
        <v>0</v>
      </c>
      <c r="BG461" s="165">
        <f>IF(M461="sníž. přenesená",J461,0)</f>
        <v>0</v>
      </c>
      <c r="BH461" s="165">
        <f>IF(M461="nulová",J461,0)</f>
        <v>0</v>
      </c>
      <c r="BI461" s="20" t="s">
        <v>76</v>
      </c>
      <c r="BJ461" s="165">
        <f>ROUND(I461*H461,2)</f>
        <v>0</v>
      </c>
      <c r="BK461" s="20" t="s">
        <v>120</v>
      </c>
      <c r="BL461" s="20" t="s">
        <v>689</v>
      </c>
    </row>
    <row r="462" spans="2:64" s="1" customFormat="1" ht="15">
      <c r="B462" s="37"/>
      <c r="C462" s="241"/>
      <c r="D462" s="235" t="s">
        <v>359</v>
      </c>
      <c r="E462" s="235"/>
      <c r="F462" s="235"/>
      <c r="G462" s="235"/>
      <c r="H462" s="235"/>
      <c r="I462" s="245"/>
      <c r="J462" s="245">
        <f>SUM(J463:J499)</f>
        <v>0</v>
      </c>
      <c r="K462" s="37"/>
      <c r="L462" s="177"/>
      <c r="M462" s="38"/>
      <c r="N462" s="38"/>
      <c r="O462" s="38"/>
      <c r="P462" s="38"/>
      <c r="Q462" s="38"/>
      <c r="R462" s="38"/>
      <c r="S462" s="65"/>
      <c r="AS462" s="20" t="s">
        <v>131</v>
      </c>
      <c r="AT462" s="20" t="s">
        <v>78</v>
      </c>
    </row>
    <row r="463" spans="2:64" s="1" customFormat="1" ht="25.5" customHeight="1">
      <c r="B463" s="153"/>
      <c r="C463" s="154" t="s">
        <v>673</v>
      </c>
      <c r="D463" s="154" t="s">
        <v>118</v>
      </c>
      <c r="E463" s="155" t="s">
        <v>399</v>
      </c>
      <c r="F463" s="242" t="s">
        <v>1198</v>
      </c>
      <c r="G463" s="157" t="s">
        <v>135</v>
      </c>
      <c r="H463" s="158">
        <v>4</v>
      </c>
      <c r="I463" s="159"/>
      <c r="J463" s="160">
        <f t="shared" si="5"/>
        <v>0</v>
      </c>
      <c r="K463" s="37"/>
      <c r="L463" s="161" t="s">
        <v>5</v>
      </c>
      <c r="M463" s="162" t="s">
        <v>41</v>
      </c>
      <c r="N463" s="38"/>
      <c r="O463" s="163">
        <f>N463*H463</f>
        <v>0</v>
      </c>
      <c r="P463" s="163">
        <v>0</v>
      </c>
      <c r="Q463" s="163">
        <f>P463*H463</f>
        <v>0</v>
      </c>
      <c r="R463" s="163">
        <v>0</v>
      </c>
      <c r="S463" s="164">
        <f>R463*H463</f>
        <v>0</v>
      </c>
      <c r="AQ463" s="20" t="s">
        <v>120</v>
      </c>
      <c r="AS463" s="20" t="s">
        <v>118</v>
      </c>
      <c r="AT463" s="20" t="s">
        <v>78</v>
      </c>
      <c r="AX463" s="20" t="s">
        <v>117</v>
      </c>
      <c r="BD463" s="165">
        <f>IF(M463="základní",J463,0)</f>
        <v>0</v>
      </c>
      <c r="BE463" s="165">
        <f>IF(M463="snížená",J463,0)</f>
        <v>0</v>
      </c>
      <c r="BF463" s="165">
        <f>IF(M463="zákl. přenesená",J463,0)</f>
        <v>0</v>
      </c>
      <c r="BG463" s="165">
        <f>IF(M463="sníž. přenesená",J463,0)</f>
        <v>0</v>
      </c>
      <c r="BH463" s="165">
        <f>IF(M463="nulová",J463,0)</f>
        <v>0</v>
      </c>
      <c r="BI463" s="20" t="s">
        <v>76</v>
      </c>
      <c r="BJ463" s="165">
        <f>ROUND(I463*H463,2)</f>
        <v>0</v>
      </c>
      <c r="BK463" s="20" t="s">
        <v>120</v>
      </c>
      <c r="BL463" s="20" t="s">
        <v>691</v>
      </c>
    </row>
    <row r="464" spans="2:64" s="1" customFormat="1">
      <c r="B464" s="37"/>
      <c r="C464" s="233"/>
      <c r="D464" s="233"/>
      <c r="E464" s="233"/>
      <c r="F464" s="237" t="s">
        <v>714</v>
      </c>
      <c r="G464" s="233"/>
      <c r="H464" s="233"/>
      <c r="I464" s="245"/>
      <c r="J464" s="245"/>
      <c r="K464" s="37"/>
      <c r="L464" s="177"/>
      <c r="M464" s="38"/>
      <c r="N464" s="38"/>
      <c r="O464" s="38"/>
      <c r="P464" s="38"/>
      <c r="Q464" s="38"/>
      <c r="R464" s="38"/>
      <c r="S464" s="65"/>
      <c r="AS464" s="20" t="s">
        <v>131</v>
      </c>
      <c r="AT464" s="20" t="s">
        <v>78</v>
      </c>
    </row>
    <row r="465" spans="2:64" s="1" customFormat="1" ht="16.5" customHeight="1">
      <c r="B465" s="153"/>
      <c r="C465" s="238" t="s">
        <v>709</v>
      </c>
      <c r="D465" s="238" t="s">
        <v>121</v>
      </c>
      <c r="E465" s="232" t="s">
        <v>401</v>
      </c>
      <c r="F465" s="243" t="s">
        <v>1199</v>
      </c>
      <c r="G465" s="239" t="s">
        <v>135</v>
      </c>
      <c r="H465" s="240">
        <v>4</v>
      </c>
      <c r="I465" s="159"/>
      <c r="J465" s="160">
        <f t="shared" si="5"/>
        <v>0</v>
      </c>
      <c r="K465" s="173"/>
      <c r="L465" s="174" t="s">
        <v>5</v>
      </c>
      <c r="M465" s="175" t="s">
        <v>41</v>
      </c>
      <c r="N465" s="38"/>
      <c r="O465" s="163">
        <f>N465*H465</f>
        <v>0</v>
      </c>
      <c r="P465" s="163">
        <v>0</v>
      </c>
      <c r="Q465" s="163">
        <f>P465*H465</f>
        <v>0</v>
      </c>
      <c r="R465" s="163">
        <v>0</v>
      </c>
      <c r="S465" s="164">
        <f>R465*H465</f>
        <v>0</v>
      </c>
      <c r="AQ465" s="20" t="s">
        <v>122</v>
      </c>
      <c r="AS465" s="20" t="s">
        <v>121</v>
      </c>
      <c r="AT465" s="20" t="s">
        <v>78</v>
      </c>
      <c r="AX465" s="20" t="s">
        <v>117</v>
      </c>
      <c r="BD465" s="165">
        <f>IF(M465="základní",J465,0)</f>
        <v>0</v>
      </c>
      <c r="BE465" s="165">
        <f>IF(M465="snížená",J465,0)</f>
        <v>0</v>
      </c>
      <c r="BF465" s="165">
        <f>IF(M465="zákl. přenesená",J465,0)</f>
        <v>0</v>
      </c>
      <c r="BG465" s="165">
        <f>IF(M465="sníž. přenesená",J465,0)</f>
        <v>0</v>
      </c>
      <c r="BH465" s="165">
        <f>IF(M465="nulová",J465,0)</f>
        <v>0</v>
      </c>
      <c r="BI465" s="20" t="s">
        <v>76</v>
      </c>
      <c r="BJ465" s="165">
        <f>ROUND(I465*H465,2)</f>
        <v>0</v>
      </c>
      <c r="BK465" s="20" t="s">
        <v>120</v>
      </c>
      <c r="BL465" s="20" t="s">
        <v>692</v>
      </c>
    </row>
    <row r="466" spans="2:64" s="1" customFormat="1">
      <c r="B466" s="37"/>
      <c r="C466" s="233"/>
      <c r="D466" s="233"/>
      <c r="E466" s="233"/>
      <c r="F466" s="237" t="s">
        <v>714</v>
      </c>
      <c r="G466" s="233"/>
      <c r="H466" s="233"/>
      <c r="I466" s="245"/>
      <c r="J466" s="245"/>
      <c r="K466" s="37"/>
      <c r="L466" s="177"/>
      <c r="M466" s="38"/>
      <c r="N466" s="38"/>
      <c r="O466" s="38"/>
      <c r="P466" s="38"/>
      <c r="Q466" s="38"/>
      <c r="R466" s="38"/>
      <c r="S466" s="65"/>
      <c r="AS466" s="20" t="s">
        <v>131</v>
      </c>
      <c r="AT466" s="20" t="s">
        <v>78</v>
      </c>
    </row>
    <row r="467" spans="2:64" s="1" customFormat="1" ht="25.5" customHeight="1">
      <c r="B467" s="153"/>
      <c r="C467" s="154" t="s">
        <v>676</v>
      </c>
      <c r="D467" s="154" t="s">
        <v>118</v>
      </c>
      <c r="E467" s="155" t="s">
        <v>386</v>
      </c>
      <c r="F467" s="242" t="s">
        <v>1193</v>
      </c>
      <c r="G467" s="157" t="s">
        <v>135</v>
      </c>
      <c r="H467" s="158">
        <v>2</v>
      </c>
      <c r="I467" s="159"/>
      <c r="J467" s="160">
        <f t="shared" si="5"/>
        <v>0</v>
      </c>
      <c r="K467" s="37"/>
      <c r="L467" s="161" t="s">
        <v>5</v>
      </c>
      <c r="M467" s="162" t="s">
        <v>41</v>
      </c>
      <c r="N467" s="38"/>
      <c r="O467" s="163">
        <f>N467*H467</f>
        <v>0</v>
      </c>
      <c r="P467" s="163">
        <v>0</v>
      </c>
      <c r="Q467" s="163">
        <f>P467*H467</f>
        <v>0</v>
      </c>
      <c r="R467" s="163">
        <v>0</v>
      </c>
      <c r="S467" s="164">
        <f>R467*H467</f>
        <v>0</v>
      </c>
      <c r="AQ467" s="20" t="s">
        <v>120</v>
      </c>
      <c r="AS467" s="20" t="s">
        <v>118</v>
      </c>
      <c r="AT467" s="20" t="s">
        <v>78</v>
      </c>
      <c r="AX467" s="20" t="s">
        <v>117</v>
      </c>
      <c r="BD467" s="165">
        <f>IF(M467="základní",J467,0)</f>
        <v>0</v>
      </c>
      <c r="BE467" s="165">
        <f>IF(M467="snížená",J467,0)</f>
        <v>0</v>
      </c>
      <c r="BF467" s="165">
        <f>IF(M467="zákl. přenesená",J467,0)</f>
        <v>0</v>
      </c>
      <c r="BG467" s="165">
        <f>IF(M467="sníž. přenesená",J467,0)</f>
        <v>0</v>
      </c>
      <c r="BH467" s="165">
        <f>IF(M467="nulová",J467,0)</f>
        <v>0</v>
      </c>
      <c r="BI467" s="20" t="s">
        <v>76</v>
      </c>
      <c r="BJ467" s="165">
        <f>ROUND(I467*H467,2)</f>
        <v>0</v>
      </c>
      <c r="BK467" s="20" t="s">
        <v>120</v>
      </c>
      <c r="BL467" s="20" t="s">
        <v>694</v>
      </c>
    </row>
    <row r="468" spans="2:64" s="1" customFormat="1">
      <c r="B468" s="37"/>
      <c r="C468" s="233"/>
      <c r="D468" s="233"/>
      <c r="E468" s="233"/>
      <c r="F468" s="237" t="s">
        <v>714</v>
      </c>
      <c r="G468" s="233"/>
      <c r="H468" s="233"/>
      <c r="I468" s="245"/>
      <c r="J468" s="245"/>
      <c r="K468" s="37"/>
      <c r="L468" s="177"/>
      <c r="M468" s="38"/>
      <c r="N468" s="38"/>
      <c r="O468" s="38"/>
      <c r="P468" s="38"/>
      <c r="Q468" s="38"/>
      <c r="R468" s="38"/>
      <c r="S468" s="65"/>
      <c r="AS468" s="20" t="s">
        <v>131</v>
      </c>
      <c r="AT468" s="20" t="s">
        <v>78</v>
      </c>
    </row>
    <row r="469" spans="2:64" s="1" customFormat="1" ht="16.5" customHeight="1">
      <c r="B469" s="153"/>
      <c r="C469" s="238" t="s">
        <v>715</v>
      </c>
      <c r="D469" s="238" t="s">
        <v>121</v>
      </c>
      <c r="E469" s="232" t="s">
        <v>406</v>
      </c>
      <c r="F469" s="243" t="s">
        <v>407</v>
      </c>
      <c r="G469" s="239" t="s">
        <v>135</v>
      </c>
      <c r="H469" s="240">
        <v>2</v>
      </c>
      <c r="I469" s="159"/>
      <c r="J469" s="160">
        <f t="shared" si="5"/>
        <v>0</v>
      </c>
      <c r="K469" s="173"/>
      <c r="L469" s="174" t="s">
        <v>5</v>
      </c>
      <c r="M469" s="175" t="s">
        <v>41</v>
      </c>
      <c r="N469" s="38"/>
      <c r="O469" s="163">
        <f>N469*H469</f>
        <v>0</v>
      </c>
      <c r="P469" s="163">
        <v>0</v>
      </c>
      <c r="Q469" s="163">
        <f>P469*H469</f>
        <v>0</v>
      </c>
      <c r="R469" s="163">
        <v>0</v>
      </c>
      <c r="S469" s="164">
        <f>R469*H469</f>
        <v>0</v>
      </c>
      <c r="AQ469" s="20" t="s">
        <v>122</v>
      </c>
      <c r="AS469" s="20" t="s">
        <v>121</v>
      </c>
      <c r="AT469" s="20" t="s">
        <v>78</v>
      </c>
      <c r="AX469" s="20" t="s">
        <v>117</v>
      </c>
      <c r="BD469" s="165">
        <f>IF(M469="základní",J469,0)</f>
        <v>0</v>
      </c>
      <c r="BE469" s="165">
        <f>IF(M469="snížená",J469,0)</f>
        <v>0</v>
      </c>
      <c r="BF469" s="165">
        <f>IF(M469="zákl. přenesená",J469,0)</f>
        <v>0</v>
      </c>
      <c r="BG469" s="165">
        <f>IF(M469="sníž. přenesená",J469,0)</f>
        <v>0</v>
      </c>
      <c r="BH469" s="165">
        <f>IF(M469="nulová",J469,0)</f>
        <v>0</v>
      </c>
      <c r="BI469" s="20" t="s">
        <v>76</v>
      </c>
      <c r="BJ469" s="165">
        <f>ROUND(I469*H469,2)</f>
        <v>0</v>
      </c>
      <c r="BK469" s="20" t="s">
        <v>120</v>
      </c>
      <c r="BL469" s="20" t="s">
        <v>696</v>
      </c>
    </row>
    <row r="470" spans="2:64" s="1" customFormat="1">
      <c r="B470" s="37"/>
      <c r="C470" s="233"/>
      <c r="D470" s="233"/>
      <c r="E470" s="233"/>
      <c r="F470" s="237" t="s">
        <v>714</v>
      </c>
      <c r="G470" s="233"/>
      <c r="H470" s="233"/>
      <c r="I470" s="245"/>
      <c r="J470" s="245"/>
      <c r="K470" s="37"/>
      <c r="L470" s="177"/>
      <c r="M470" s="38"/>
      <c r="N470" s="38"/>
      <c r="O470" s="38"/>
      <c r="P470" s="38"/>
      <c r="Q470" s="38"/>
      <c r="R470" s="38"/>
      <c r="S470" s="65"/>
      <c r="AS470" s="20" t="s">
        <v>131</v>
      </c>
      <c r="AT470" s="20" t="s">
        <v>78</v>
      </c>
    </row>
    <row r="471" spans="2:64" s="1" customFormat="1" ht="25.5" customHeight="1">
      <c r="B471" s="153"/>
      <c r="C471" s="154" t="s">
        <v>680</v>
      </c>
      <c r="D471" s="154" t="s">
        <v>118</v>
      </c>
      <c r="E471" s="155" t="s">
        <v>390</v>
      </c>
      <c r="F471" s="242" t="s">
        <v>1194</v>
      </c>
      <c r="G471" s="157" t="s">
        <v>135</v>
      </c>
      <c r="H471" s="158">
        <v>1</v>
      </c>
      <c r="I471" s="159"/>
      <c r="J471" s="160">
        <f t="shared" si="5"/>
        <v>0</v>
      </c>
      <c r="K471" s="37"/>
      <c r="L471" s="161" t="s">
        <v>5</v>
      </c>
      <c r="M471" s="162" t="s">
        <v>41</v>
      </c>
      <c r="N471" s="38"/>
      <c r="O471" s="163">
        <f>N471*H471</f>
        <v>0</v>
      </c>
      <c r="P471" s="163">
        <v>0</v>
      </c>
      <c r="Q471" s="163">
        <f>P471*H471</f>
        <v>0</v>
      </c>
      <c r="R471" s="163">
        <v>0</v>
      </c>
      <c r="S471" s="164">
        <f>R471*H471</f>
        <v>0</v>
      </c>
      <c r="AQ471" s="20" t="s">
        <v>120</v>
      </c>
      <c r="AS471" s="20" t="s">
        <v>118</v>
      </c>
      <c r="AT471" s="20" t="s">
        <v>78</v>
      </c>
      <c r="AX471" s="20" t="s">
        <v>117</v>
      </c>
      <c r="BD471" s="165">
        <f>IF(M471="základní",J471,0)</f>
        <v>0</v>
      </c>
      <c r="BE471" s="165">
        <f>IF(M471="snížená",J471,0)</f>
        <v>0</v>
      </c>
      <c r="BF471" s="165">
        <f>IF(M471="zákl. přenesená",J471,0)</f>
        <v>0</v>
      </c>
      <c r="BG471" s="165">
        <f>IF(M471="sníž. přenesená",J471,0)</f>
        <v>0</v>
      </c>
      <c r="BH471" s="165">
        <f>IF(M471="nulová",J471,0)</f>
        <v>0</v>
      </c>
      <c r="BI471" s="20" t="s">
        <v>76</v>
      </c>
      <c r="BJ471" s="165">
        <f>ROUND(I471*H471,2)</f>
        <v>0</v>
      </c>
      <c r="BK471" s="20" t="s">
        <v>120</v>
      </c>
      <c r="BL471" s="20" t="s">
        <v>698</v>
      </c>
    </row>
    <row r="472" spans="2:64" s="1" customFormat="1">
      <c r="B472" s="37"/>
      <c r="C472" s="233"/>
      <c r="D472" s="233"/>
      <c r="E472" s="233"/>
      <c r="F472" s="237" t="s">
        <v>714</v>
      </c>
      <c r="G472" s="233"/>
      <c r="H472" s="233"/>
      <c r="I472" s="245"/>
      <c r="J472" s="245"/>
      <c r="K472" s="37"/>
      <c r="L472" s="177"/>
      <c r="M472" s="38"/>
      <c r="N472" s="38"/>
      <c r="O472" s="38"/>
      <c r="P472" s="38"/>
      <c r="Q472" s="38"/>
      <c r="R472" s="38"/>
      <c r="S472" s="65"/>
      <c r="AS472" s="20" t="s">
        <v>131</v>
      </c>
      <c r="AT472" s="20" t="s">
        <v>78</v>
      </c>
    </row>
    <row r="473" spans="2:64" s="1" customFormat="1" ht="16.5" customHeight="1">
      <c r="B473" s="153"/>
      <c r="C473" s="238" t="s">
        <v>718</v>
      </c>
      <c r="D473" s="238" t="s">
        <v>121</v>
      </c>
      <c r="E473" s="234" t="s">
        <v>1195</v>
      </c>
      <c r="F473" s="243" t="s">
        <v>1196</v>
      </c>
      <c r="G473" s="239" t="s">
        <v>135</v>
      </c>
      <c r="H473" s="240">
        <v>1</v>
      </c>
      <c r="I473" s="159"/>
      <c r="J473" s="160">
        <f t="shared" si="5"/>
        <v>0</v>
      </c>
      <c r="K473" s="173"/>
      <c r="L473" s="174" t="s">
        <v>5</v>
      </c>
      <c r="M473" s="175" t="s">
        <v>41</v>
      </c>
      <c r="N473" s="38"/>
      <c r="O473" s="163">
        <f>N473*H473</f>
        <v>0</v>
      </c>
      <c r="P473" s="163">
        <v>0</v>
      </c>
      <c r="Q473" s="163">
        <f>P473*H473</f>
        <v>0</v>
      </c>
      <c r="R473" s="163">
        <v>0</v>
      </c>
      <c r="S473" s="164">
        <f>R473*H473</f>
        <v>0</v>
      </c>
      <c r="AQ473" s="20" t="s">
        <v>122</v>
      </c>
      <c r="AS473" s="20" t="s">
        <v>121</v>
      </c>
      <c r="AT473" s="20" t="s">
        <v>78</v>
      </c>
      <c r="AX473" s="20" t="s">
        <v>117</v>
      </c>
      <c r="BD473" s="165">
        <f>IF(M473="základní",J473,0)</f>
        <v>0</v>
      </c>
      <c r="BE473" s="165">
        <f>IF(M473="snížená",J473,0)</f>
        <v>0</v>
      </c>
      <c r="BF473" s="165">
        <f>IF(M473="zákl. přenesená",J473,0)</f>
        <v>0</v>
      </c>
      <c r="BG473" s="165">
        <f>IF(M473="sníž. přenesená",J473,0)</f>
        <v>0</v>
      </c>
      <c r="BH473" s="165">
        <f>IF(M473="nulová",J473,0)</f>
        <v>0</v>
      </c>
      <c r="BI473" s="20" t="s">
        <v>76</v>
      </c>
      <c r="BJ473" s="165">
        <f>ROUND(I473*H473,2)</f>
        <v>0</v>
      </c>
      <c r="BK473" s="20" t="s">
        <v>120</v>
      </c>
      <c r="BL473" s="20" t="s">
        <v>702</v>
      </c>
    </row>
    <row r="474" spans="2:64" s="1" customFormat="1">
      <c r="B474" s="37"/>
      <c r="C474" s="233"/>
      <c r="D474" s="233"/>
      <c r="E474" s="233"/>
      <c r="F474" s="237" t="s">
        <v>714</v>
      </c>
      <c r="G474" s="233"/>
      <c r="H474" s="233"/>
      <c r="I474" s="245"/>
      <c r="J474" s="245"/>
      <c r="K474" s="37"/>
      <c r="L474" s="177"/>
      <c r="M474" s="38"/>
      <c r="N474" s="38"/>
      <c r="O474" s="38"/>
      <c r="P474" s="38"/>
      <c r="Q474" s="38"/>
      <c r="R474" s="38"/>
      <c r="S474" s="65"/>
      <c r="AS474" s="20" t="s">
        <v>131</v>
      </c>
      <c r="AT474" s="20" t="s">
        <v>78</v>
      </c>
    </row>
    <row r="475" spans="2:64" s="1" customFormat="1" ht="16.5" customHeight="1">
      <c r="B475" s="153"/>
      <c r="C475" s="154" t="s">
        <v>683</v>
      </c>
      <c r="D475" s="154" t="s">
        <v>118</v>
      </c>
      <c r="E475" s="155" t="s">
        <v>142</v>
      </c>
      <c r="F475" s="242" t="s">
        <v>1210</v>
      </c>
      <c r="G475" s="157" t="s">
        <v>119</v>
      </c>
      <c r="H475" s="158">
        <v>48</v>
      </c>
      <c r="I475" s="159"/>
      <c r="J475" s="160">
        <f t="shared" si="5"/>
        <v>0</v>
      </c>
      <c r="K475" s="173"/>
      <c r="L475" s="174" t="s">
        <v>5</v>
      </c>
      <c r="M475" s="175" t="s">
        <v>41</v>
      </c>
      <c r="N475" s="38"/>
      <c r="O475" s="163">
        <f>N475*H475</f>
        <v>0</v>
      </c>
      <c r="P475" s="163">
        <v>0</v>
      </c>
      <c r="Q475" s="163">
        <f>P475*H475</f>
        <v>0</v>
      </c>
      <c r="R475" s="163">
        <v>0</v>
      </c>
      <c r="S475" s="164">
        <f>R475*H475</f>
        <v>0</v>
      </c>
      <c r="AQ475" s="20" t="s">
        <v>122</v>
      </c>
      <c r="AS475" s="20" t="s">
        <v>121</v>
      </c>
      <c r="AT475" s="20" t="s">
        <v>78</v>
      </c>
      <c r="AX475" s="20" t="s">
        <v>117</v>
      </c>
      <c r="BD475" s="165">
        <f>IF(M475="základní",J475,0)</f>
        <v>0</v>
      </c>
      <c r="BE475" s="165">
        <f>IF(M475="snížená",J475,0)</f>
        <v>0</v>
      </c>
      <c r="BF475" s="165">
        <f>IF(M475="zákl. přenesená",J475,0)</f>
        <v>0</v>
      </c>
      <c r="BG475" s="165">
        <f>IF(M475="sníž. přenesená",J475,0)</f>
        <v>0</v>
      </c>
      <c r="BH475" s="165">
        <f>IF(M475="nulová",J475,0)</f>
        <v>0</v>
      </c>
      <c r="BI475" s="20" t="s">
        <v>76</v>
      </c>
      <c r="BJ475" s="165">
        <f>ROUND(I475*H475,2)</f>
        <v>0</v>
      </c>
      <c r="BK475" s="20" t="s">
        <v>120</v>
      </c>
      <c r="BL475" s="20" t="s">
        <v>704</v>
      </c>
    </row>
    <row r="476" spans="2:64" s="1" customFormat="1">
      <c r="B476" s="37"/>
      <c r="C476" s="233"/>
      <c r="D476" s="233"/>
      <c r="E476" s="233"/>
      <c r="F476" s="237" t="s">
        <v>714</v>
      </c>
      <c r="G476" s="233"/>
      <c r="H476" s="233"/>
      <c r="I476" s="245"/>
      <c r="J476" s="245"/>
      <c r="K476" s="37"/>
      <c r="L476" s="177"/>
      <c r="M476" s="38"/>
      <c r="N476" s="38"/>
      <c r="O476" s="38"/>
      <c r="P476" s="38"/>
      <c r="Q476" s="38"/>
      <c r="R476" s="38"/>
      <c r="S476" s="65"/>
      <c r="AS476" s="20" t="s">
        <v>131</v>
      </c>
      <c r="AT476" s="20" t="s">
        <v>78</v>
      </c>
    </row>
    <row r="477" spans="2:64" s="1" customFormat="1" ht="25.5" customHeight="1">
      <c r="B477" s="153"/>
      <c r="C477" s="238" t="s">
        <v>721</v>
      </c>
      <c r="D477" s="238" t="s">
        <v>121</v>
      </c>
      <c r="E477" s="232" t="s">
        <v>467</v>
      </c>
      <c r="F477" s="243" t="s">
        <v>468</v>
      </c>
      <c r="G477" s="239" t="s">
        <v>119</v>
      </c>
      <c r="H477" s="240">
        <v>16</v>
      </c>
      <c r="I477" s="159"/>
      <c r="J477" s="160">
        <f t="shared" si="5"/>
        <v>0</v>
      </c>
      <c r="K477" s="37"/>
      <c r="L477" s="161" t="s">
        <v>5</v>
      </c>
      <c r="M477" s="162" t="s">
        <v>41</v>
      </c>
      <c r="N477" s="38"/>
      <c r="O477" s="163">
        <f>N477*H477</f>
        <v>0</v>
      </c>
      <c r="P477" s="163">
        <v>0</v>
      </c>
      <c r="Q477" s="163">
        <f>P477*H477</f>
        <v>0</v>
      </c>
      <c r="R477" s="163">
        <v>0</v>
      </c>
      <c r="S477" s="164">
        <f>R477*H477</f>
        <v>0</v>
      </c>
      <c r="AQ477" s="20" t="s">
        <v>120</v>
      </c>
      <c r="AS477" s="20" t="s">
        <v>118</v>
      </c>
      <c r="AT477" s="20" t="s">
        <v>78</v>
      </c>
      <c r="AX477" s="20" t="s">
        <v>117</v>
      </c>
      <c r="BD477" s="165">
        <f>IF(M477="základní",J477,0)</f>
        <v>0</v>
      </c>
      <c r="BE477" s="165">
        <f>IF(M477="snížená",J477,0)</f>
        <v>0</v>
      </c>
      <c r="BF477" s="165">
        <f>IF(M477="zákl. přenesená",J477,0)</f>
        <v>0</v>
      </c>
      <c r="BG477" s="165">
        <f>IF(M477="sníž. přenesená",J477,0)</f>
        <v>0</v>
      </c>
      <c r="BH477" s="165">
        <f>IF(M477="nulová",J477,0)</f>
        <v>0</v>
      </c>
      <c r="BI477" s="20" t="s">
        <v>76</v>
      </c>
      <c r="BJ477" s="165">
        <f>ROUND(I477*H477,2)</f>
        <v>0</v>
      </c>
      <c r="BK477" s="20" t="s">
        <v>120</v>
      </c>
      <c r="BL477" s="20" t="s">
        <v>705</v>
      </c>
    </row>
    <row r="478" spans="2:64" s="1" customFormat="1">
      <c r="B478" s="37"/>
      <c r="C478" s="233"/>
      <c r="D478" s="233"/>
      <c r="E478" s="233"/>
      <c r="F478" s="237" t="s">
        <v>714</v>
      </c>
      <c r="G478" s="233"/>
      <c r="H478" s="233"/>
      <c r="I478" s="245"/>
      <c r="J478" s="245"/>
      <c r="K478" s="37"/>
      <c r="L478" s="177"/>
      <c r="M478" s="38"/>
      <c r="N478" s="38"/>
      <c r="O478" s="38"/>
      <c r="P478" s="38"/>
      <c r="Q478" s="38"/>
      <c r="R478" s="38"/>
      <c r="S478" s="65"/>
      <c r="AS478" s="20" t="s">
        <v>131</v>
      </c>
      <c r="AT478" s="20" t="s">
        <v>78</v>
      </c>
    </row>
    <row r="479" spans="2:64" s="1" customFormat="1" ht="16.5" customHeight="1">
      <c r="B479" s="153"/>
      <c r="C479" s="238" t="s">
        <v>723</v>
      </c>
      <c r="D479" s="238" t="s">
        <v>121</v>
      </c>
      <c r="E479" s="232" t="s">
        <v>459</v>
      </c>
      <c r="F479" s="243" t="s">
        <v>460</v>
      </c>
      <c r="G479" s="239" t="s">
        <v>119</v>
      </c>
      <c r="H479" s="240">
        <v>32</v>
      </c>
      <c r="I479" s="159"/>
      <c r="J479" s="160">
        <f t="shared" si="5"/>
        <v>0</v>
      </c>
      <c r="K479" s="173"/>
      <c r="L479" s="174" t="s">
        <v>5</v>
      </c>
      <c r="M479" s="175" t="s">
        <v>41</v>
      </c>
      <c r="N479" s="38"/>
      <c r="O479" s="163">
        <f>N479*H479</f>
        <v>0</v>
      </c>
      <c r="P479" s="163">
        <v>0</v>
      </c>
      <c r="Q479" s="163">
        <f>P479*H479</f>
        <v>0</v>
      </c>
      <c r="R479" s="163">
        <v>0</v>
      </c>
      <c r="S479" s="164">
        <f>R479*H479</f>
        <v>0</v>
      </c>
      <c r="AQ479" s="20" t="s">
        <v>122</v>
      </c>
      <c r="AS479" s="20" t="s">
        <v>121</v>
      </c>
      <c r="AT479" s="20" t="s">
        <v>78</v>
      </c>
      <c r="AX479" s="20" t="s">
        <v>117</v>
      </c>
      <c r="BD479" s="165">
        <f>IF(M479="základní",J479,0)</f>
        <v>0</v>
      </c>
      <c r="BE479" s="165">
        <f>IF(M479="snížená",J479,0)</f>
        <v>0</v>
      </c>
      <c r="BF479" s="165">
        <f>IF(M479="zákl. přenesená",J479,0)</f>
        <v>0</v>
      </c>
      <c r="BG479" s="165">
        <f>IF(M479="sníž. přenesená",J479,0)</f>
        <v>0</v>
      </c>
      <c r="BH479" s="165">
        <f>IF(M479="nulová",J479,0)</f>
        <v>0</v>
      </c>
      <c r="BI479" s="20" t="s">
        <v>76</v>
      </c>
      <c r="BJ479" s="165">
        <f>ROUND(I479*H479,2)</f>
        <v>0</v>
      </c>
      <c r="BK479" s="20" t="s">
        <v>120</v>
      </c>
      <c r="BL479" s="20" t="s">
        <v>707</v>
      </c>
    </row>
    <row r="480" spans="2:64" s="1" customFormat="1">
      <c r="B480" s="37"/>
      <c r="C480" s="233"/>
      <c r="D480" s="233"/>
      <c r="E480" s="233"/>
      <c r="F480" s="237" t="s">
        <v>714</v>
      </c>
      <c r="G480" s="233"/>
      <c r="H480" s="233"/>
      <c r="I480" s="245"/>
      <c r="J480" s="245"/>
      <c r="K480" s="37"/>
      <c r="L480" s="177"/>
      <c r="M480" s="38"/>
      <c r="N480" s="38"/>
      <c r="O480" s="38"/>
      <c r="P480" s="38"/>
      <c r="Q480" s="38"/>
      <c r="R480" s="38"/>
      <c r="S480" s="65"/>
      <c r="AS480" s="20" t="s">
        <v>131</v>
      </c>
      <c r="AT480" s="20" t="s">
        <v>78</v>
      </c>
    </row>
    <row r="481" spans="2:64" s="1" customFormat="1" ht="25.5" customHeight="1">
      <c r="B481" s="153"/>
      <c r="C481" s="154" t="s">
        <v>725</v>
      </c>
      <c r="D481" s="154" t="s">
        <v>118</v>
      </c>
      <c r="E481" s="155" t="s">
        <v>478</v>
      </c>
      <c r="F481" s="242" t="s">
        <v>1213</v>
      </c>
      <c r="G481" s="157" t="s">
        <v>119</v>
      </c>
      <c r="H481" s="158">
        <v>2</v>
      </c>
      <c r="I481" s="159"/>
      <c r="J481" s="160">
        <f t="shared" si="5"/>
        <v>0</v>
      </c>
      <c r="K481" s="37"/>
      <c r="L481" s="161" t="s">
        <v>5</v>
      </c>
      <c r="M481" s="162" t="s">
        <v>41</v>
      </c>
      <c r="N481" s="38"/>
      <c r="O481" s="163">
        <f>N481*H481</f>
        <v>0</v>
      </c>
      <c r="P481" s="163">
        <v>0</v>
      </c>
      <c r="Q481" s="163">
        <f>P481*H481</f>
        <v>0</v>
      </c>
      <c r="R481" s="163">
        <v>0</v>
      </c>
      <c r="S481" s="164">
        <f>R481*H481</f>
        <v>0</v>
      </c>
      <c r="AQ481" s="20" t="s">
        <v>120</v>
      </c>
      <c r="AS481" s="20" t="s">
        <v>118</v>
      </c>
      <c r="AT481" s="20" t="s">
        <v>78</v>
      </c>
      <c r="AX481" s="20" t="s">
        <v>117</v>
      </c>
      <c r="BD481" s="165">
        <f>IF(M481="základní",J481,0)</f>
        <v>0</v>
      </c>
      <c r="BE481" s="165">
        <f>IF(M481="snížená",J481,0)</f>
        <v>0</v>
      </c>
      <c r="BF481" s="165">
        <f>IF(M481="zákl. přenesená",J481,0)</f>
        <v>0</v>
      </c>
      <c r="BG481" s="165">
        <f>IF(M481="sníž. přenesená",J481,0)</f>
        <v>0</v>
      </c>
      <c r="BH481" s="165">
        <f>IF(M481="nulová",J481,0)</f>
        <v>0</v>
      </c>
      <c r="BI481" s="20" t="s">
        <v>76</v>
      </c>
      <c r="BJ481" s="165">
        <f>ROUND(I481*H481,2)</f>
        <v>0</v>
      </c>
      <c r="BK481" s="20" t="s">
        <v>120</v>
      </c>
      <c r="BL481" s="20" t="s">
        <v>708</v>
      </c>
    </row>
    <row r="482" spans="2:64" s="1" customFormat="1">
      <c r="B482" s="37"/>
      <c r="C482" s="233"/>
      <c r="D482" s="233"/>
      <c r="E482" s="233"/>
      <c r="F482" s="237" t="s">
        <v>714</v>
      </c>
      <c r="G482" s="233"/>
      <c r="H482" s="233"/>
      <c r="I482" s="245"/>
      <c r="J482" s="245"/>
      <c r="K482" s="37"/>
      <c r="L482" s="177"/>
      <c r="M482" s="38"/>
      <c r="N482" s="38"/>
      <c r="O482" s="38"/>
      <c r="P482" s="38"/>
      <c r="Q482" s="38"/>
      <c r="R482" s="38"/>
      <c r="S482" s="65"/>
      <c r="AS482" s="20" t="s">
        <v>131</v>
      </c>
      <c r="AT482" s="20" t="s">
        <v>78</v>
      </c>
    </row>
    <row r="483" spans="2:64" s="1" customFormat="1" ht="16.5" customHeight="1">
      <c r="B483" s="153"/>
      <c r="C483" s="238" t="s">
        <v>688</v>
      </c>
      <c r="D483" s="238" t="s">
        <v>121</v>
      </c>
      <c r="E483" s="232" t="s">
        <v>480</v>
      </c>
      <c r="F483" s="243" t="s">
        <v>481</v>
      </c>
      <c r="G483" s="239" t="s">
        <v>119</v>
      </c>
      <c r="H483" s="240">
        <v>2</v>
      </c>
      <c r="I483" s="159"/>
      <c r="J483" s="160">
        <f t="shared" si="5"/>
        <v>0</v>
      </c>
      <c r="K483" s="173"/>
      <c r="L483" s="174" t="s">
        <v>5</v>
      </c>
      <c r="M483" s="175" t="s">
        <v>41</v>
      </c>
      <c r="N483" s="38"/>
      <c r="O483" s="163">
        <f>N483*H483</f>
        <v>0</v>
      </c>
      <c r="P483" s="163">
        <v>0</v>
      </c>
      <c r="Q483" s="163">
        <f>P483*H483</f>
        <v>0</v>
      </c>
      <c r="R483" s="163">
        <v>0</v>
      </c>
      <c r="S483" s="164">
        <f>R483*H483</f>
        <v>0</v>
      </c>
      <c r="AQ483" s="20" t="s">
        <v>122</v>
      </c>
      <c r="AS483" s="20" t="s">
        <v>121</v>
      </c>
      <c r="AT483" s="20" t="s">
        <v>78</v>
      </c>
      <c r="AX483" s="20" t="s">
        <v>117</v>
      </c>
      <c r="BD483" s="165">
        <f>IF(M483="základní",J483,0)</f>
        <v>0</v>
      </c>
      <c r="BE483" s="165">
        <f>IF(M483="snížená",J483,0)</f>
        <v>0</v>
      </c>
      <c r="BF483" s="165">
        <f>IF(M483="zákl. přenesená",J483,0)</f>
        <v>0</v>
      </c>
      <c r="BG483" s="165">
        <f>IF(M483="sníž. přenesená",J483,0)</f>
        <v>0</v>
      </c>
      <c r="BH483" s="165">
        <f>IF(M483="nulová",J483,0)</f>
        <v>0</v>
      </c>
      <c r="BI483" s="20" t="s">
        <v>76</v>
      </c>
      <c r="BJ483" s="165">
        <f>ROUND(I483*H483,2)</f>
        <v>0</v>
      </c>
      <c r="BK483" s="20" t="s">
        <v>120</v>
      </c>
      <c r="BL483" s="20" t="s">
        <v>712</v>
      </c>
    </row>
    <row r="484" spans="2:64" s="1" customFormat="1">
      <c r="B484" s="37"/>
      <c r="C484" s="233"/>
      <c r="D484" s="233"/>
      <c r="E484" s="233"/>
      <c r="F484" s="237" t="s">
        <v>714</v>
      </c>
      <c r="G484" s="233"/>
      <c r="H484" s="233"/>
      <c r="I484" s="245"/>
      <c r="J484" s="245"/>
      <c r="K484" s="37"/>
      <c r="L484" s="177"/>
      <c r="M484" s="38"/>
      <c r="N484" s="38"/>
      <c r="O484" s="38"/>
      <c r="P484" s="38"/>
      <c r="Q484" s="38"/>
      <c r="R484" s="38"/>
      <c r="S484" s="65"/>
      <c r="AS484" s="20" t="s">
        <v>131</v>
      </c>
      <c r="AT484" s="20" t="s">
        <v>78</v>
      </c>
    </row>
    <row r="485" spans="2:64" s="1" customFormat="1" ht="16.5" customHeight="1">
      <c r="B485" s="153"/>
      <c r="C485" s="154" t="s">
        <v>728</v>
      </c>
      <c r="D485" s="154" t="s">
        <v>118</v>
      </c>
      <c r="E485" s="155" t="s">
        <v>490</v>
      </c>
      <c r="F485" s="242" t="s">
        <v>1215</v>
      </c>
      <c r="G485" s="157" t="s">
        <v>119</v>
      </c>
      <c r="H485" s="158">
        <v>20</v>
      </c>
      <c r="I485" s="159"/>
      <c r="J485" s="160">
        <f t="shared" ref="J485:J547" si="6">ROUND(I485*H485,2)</f>
        <v>0</v>
      </c>
      <c r="K485" s="173"/>
      <c r="L485" s="174" t="s">
        <v>5</v>
      </c>
      <c r="M485" s="175" t="s">
        <v>41</v>
      </c>
      <c r="N485" s="38"/>
      <c r="O485" s="163">
        <f>N485*H485</f>
        <v>0</v>
      </c>
      <c r="P485" s="163">
        <v>0</v>
      </c>
      <c r="Q485" s="163">
        <f>P485*H485</f>
        <v>0</v>
      </c>
      <c r="R485" s="163">
        <v>0</v>
      </c>
      <c r="S485" s="164">
        <f>R485*H485</f>
        <v>0</v>
      </c>
      <c r="AQ485" s="20" t="s">
        <v>122</v>
      </c>
      <c r="AS485" s="20" t="s">
        <v>121</v>
      </c>
      <c r="AT485" s="20" t="s">
        <v>78</v>
      </c>
      <c r="AX485" s="20" t="s">
        <v>117</v>
      </c>
      <c r="BD485" s="165">
        <f>IF(M485="základní",J485,0)</f>
        <v>0</v>
      </c>
      <c r="BE485" s="165">
        <f>IF(M485="snížená",J485,0)</f>
        <v>0</v>
      </c>
      <c r="BF485" s="165">
        <f>IF(M485="zákl. přenesená",J485,0)</f>
        <v>0</v>
      </c>
      <c r="BG485" s="165">
        <f>IF(M485="sníž. přenesená",J485,0)</f>
        <v>0</v>
      </c>
      <c r="BH485" s="165">
        <f>IF(M485="nulová",J485,0)</f>
        <v>0</v>
      </c>
      <c r="BI485" s="20" t="s">
        <v>76</v>
      </c>
      <c r="BJ485" s="165">
        <f>ROUND(I485*H485,2)</f>
        <v>0</v>
      </c>
      <c r="BK485" s="20" t="s">
        <v>120</v>
      </c>
      <c r="BL485" s="20" t="s">
        <v>713</v>
      </c>
    </row>
    <row r="486" spans="2:64" s="1" customFormat="1">
      <c r="B486" s="37"/>
      <c r="C486" s="233"/>
      <c r="D486" s="233"/>
      <c r="E486" s="233"/>
      <c r="F486" s="237" t="s">
        <v>714</v>
      </c>
      <c r="G486" s="233"/>
      <c r="H486" s="233"/>
      <c r="I486" s="245"/>
      <c r="J486" s="245"/>
      <c r="K486" s="37"/>
      <c r="L486" s="177"/>
      <c r="M486" s="38"/>
      <c r="N486" s="38"/>
      <c r="O486" s="38"/>
      <c r="P486" s="38"/>
      <c r="Q486" s="38"/>
      <c r="R486" s="38"/>
      <c r="S486" s="65"/>
      <c r="AS486" s="20" t="s">
        <v>131</v>
      </c>
      <c r="AT486" s="20" t="s">
        <v>78</v>
      </c>
    </row>
    <row r="487" spans="2:64" s="10" customFormat="1" ht="29.85" customHeight="1">
      <c r="B487" s="140"/>
      <c r="C487" s="238" t="s">
        <v>689</v>
      </c>
      <c r="D487" s="238" t="s">
        <v>121</v>
      </c>
      <c r="E487" s="232" t="s">
        <v>492</v>
      </c>
      <c r="F487" s="243" t="s">
        <v>493</v>
      </c>
      <c r="G487" s="239" t="s">
        <v>119</v>
      </c>
      <c r="H487" s="240">
        <v>20</v>
      </c>
      <c r="I487" s="159"/>
      <c r="J487" s="160">
        <f t="shared" si="6"/>
        <v>0</v>
      </c>
      <c r="K487" s="140"/>
      <c r="L487" s="145"/>
      <c r="M487" s="146"/>
      <c r="N487" s="146"/>
      <c r="O487" s="147">
        <f>SUM(O488:O526)</f>
        <v>0</v>
      </c>
      <c r="P487" s="146"/>
      <c r="Q487" s="147">
        <f>SUM(Q488:Q526)</f>
        <v>0</v>
      </c>
      <c r="R487" s="146"/>
      <c r="S487" s="148">
        <f>SUM(S488:S526)</f>
        <v>0</v>
      </c>
      <c r="AQ487" s="141" t="s">
        <v>76</v>
      </c>
      <c r="AS487" s="149" t="s">
        <v>69</v>
      </c>
      <c r="AT487" s="149" t="s">
        <v>76</v>
      </c>
      <c r="AX487" s="141" t="s">
        <v>117</v>
      </c>
      <c r="BJ487" s="150">
        <f>SUM(BJ488:BJ526)</f>
        <v>0</v>
      </c>
    </row>
    <row r="488" spans="2:64" s="1" customFormat="1" ht="16.5" customHeight="1">
      <c r="B488" s="153"/>
      <c r="C488" s="233"/>
      <c r="D488" s="233"/>
      <c r="E488" s="233"/>
      <c r="F488" s="237" t="s">
        <v>714</v>
      </c>
      <c r="G488" s="233"/>
      <c r="H488" s="233"/>
      <c r="I488" s="245"/>
      <c r="J488" s="245"/>
      <c r="K488" s="37"/>
      <c r="L488" s="161" t="s">
        <v>5</v>
      </c>
      <c r="M488" s="162" t="s">
        <v>41</v>
      </c>
      <c r="N488" s="38"/>
      <c r="O488" s="163">
        <f>N488*H488</f>
        <v>0</v>
      </c>
      <c r="P488" s="163">
        <v>0</v>
      </c>
      <c r="Q488" s="163">
        <f>P488*H488</f>
        <v>0</v>
      </c>
      <c r="R488" s="163">
        <v>0</v>
      </c>
      <c r="S488" s="164">
        <f>R488*H488</f>
        <v>0</v>
      </c>
      <c r="AQ488" s="20" t="s">
        <v>120</v>
      </c>
      <c r="AS488" s="20" t="s">
        <v>118</v>
      </c>
      <c r="AT488" s="20" t="s">
        <v>78</v>
      </c>
      <c r="AX488" s="20" t="s">
        <v>117</v>
      </c>
      <c r="BD488" s="165">
        <f>IF(M488="základní",J488,0)</f>
        <v>0</v>
      </c>
      <c r="BE488" s="165">
        <f>IF(M488="snížená",J488,0)</f>
        <v>0</v>
      </c>
      <c r="BF488" s="165">
        <f>IF(M488="zákl. přenesená",J488,0)</f>
        <v>0</v>
      </c>
      <c r="BG488" s="165">
        <f>IF(M488="sníž. přenesená",J488,0)</f>
        <v>0</v>
      </c>
      <c r="BH488" s="165">
        <f>IF(M488="nulová",J488,0)</f>
        <v>0</v>
      </c>
      <c r="BI488" s="20" t="s">
        <v>76</v>
      </c>
      <c r="BJ488" s="165">
        <f>ROUND(I488*H488,2)</f>
        <v>0</v>
      </c>
      <c r="BK488" s="20" t="s">
        <v>120</v>
      </c>
      <c r="BL488" s="20" t="s">
        <v>716</v>
      </c>
    </row>
    <row r="489" spans="2:64" s="1" customFormat="1">
      <c r="B489" s="37"/>
      <c r="C489" s="154" t="s">
        <v>731</v>
      </c>
      <c r="D489" s="154" t="s">
        <v>118</v>
      </c>
      <c r="E489" s="155" t="s">
        <v>638</v>
      </c>
      <c r="F489" s="242" t="s">
        <v>1229</v>
      </c>
      <c r="G489" s="157" t="s">
        <v>119</v>
      </c>
      <c r="H489" s="158">
        <v>2</v>
      </c>
      <c r="I489" s="159"/>
      <c r="J489" s="160">
        <f t="shared" si="6"/>
        <v>0</v>
      </c>
      <c r="K489" s="37"/>
      <c r="L489" s="177"/>
      <c r="M489" s="38"/>
      <c r="N489" s="38"/>
      <c r="O489" s="38"/>
      <c r="P489" s="38"/>
      <c r="Q489" s="38"/>
      <c r="R489" s="38"/>
      <c r="S489" s="65"/>
      <c r="AS489" s="20" t="s">
        <v>131</v>
      </c>
      <c r="AT489" s="20" t="s">
        <v>78</v>
      </c>
    </row>
    <row r="490" spans="2:64" s="1" customFormat="1" ht="51" customHeight="1">
      <c r="B490" s="153"/>
      <c r="C490" s="233"/>
      <c r="D490" s="233"/>
      <c r="E490" s="233"/>
      <c r="F490" s="237" t="s">
        <v>714</v>
      </c>
      <c r="G490" s="233"/>
      <c r="H490" s="233"/>
      <c r="I490" s="245"/>
      <c r="J490" s="245"/>
      <c r="K490" s="173"/>
      <c r="L490" s="174" t="s">
        <v>5</v>
      </c>
      <c r="M490" s="175" t="s">
        <v>41</v>
      </c>
      <c r="N490" s="38"/>
      <c r="O490" s="163">
        <f>N490*H490</f>
        <v>0</v>
      </c>
      <c r="P490" s="163">
        <v>0</v>
      </c>
      <c r="Q490" s="163">
        <f>P490*H490</f>
        <v>0</v>
      </c>
      <c r="R490" s="163">
        <v>0</v>
      </c>
      <c r="S490" s="164">
        <f>R490*H490</f>
        <v>0</v>
      </c>
      <c r="AQ490" s="20" t="s">
        <v>122</v>
      </c>
      <c r="AS490" s="20" t="s">
        <v>121</v>
      </c>
      <c r="AT490" s="20" t="s">
        <v>78</v>
      </c>
      <c r="AX490" s="20" t="s">
        <v>117</v>
      </c>
      <c r="BD490" s="165">
        <f>IF(M490="základní",J490,0)</f>
        <v>0</v>
      </c>
      <c r="BE490" s="165">
        <f>IF(M490="snížená",J490,0)</f>
        <v>0</v>
      </c>
      <c r="BF490" s="165">
        <f>IF(M490="zákl. přenesená",J490,0)</f>
        <v>0</v>
      </c>
      <c r="BG490" s="165">
        <f>IF(M490="sníž. přenesená",J490,0)</f>
        <v>0</v>
      </c>
      <c r="BH490" s="165">
        <f>IF(M490="nulová",J490,0)</f>
        <v>0</v>
      </c>
      <c r="BI490" s="20" t="s">
        <v>76</v>
      </c>
      <c r="BJ490" s="165">
        <f>ROUND(I490*H490,2)</f>
        <v>0</v>
      </c>
      <c r="BK490" s="20" t="s">
        <v>120</v>
      </c>
      <c r="BL490" s="20" t="s">
        <v>717</v>
      </c>
    </row>
    <row r="491" spans="2:64" s="1" customFormat="1">
      <c r="B491" s="37"/>
      <c r="C491" s="238" t="s">
        <v>692</v>
      </c>
      <c r="D491" s="238" t="s">
        <v>121</v>
      </c>
      <c r="E491" s="232" t="s">
        <v>520</v>
      </c>
      <c r="F491" s="243" t="s">
        <v>521</v>
      </c>
      <c r="G491" s="239" t="s">
        <v>119</v>
      </c>
      <c r="H491" s="240">
        <v>2</v>
      </c>
      <c r="I491" s="159"/>
      <c r="J491" s="160">
        <f t="shared" si="6"/>
        <v>0</v>
      </c>
      <c r="K491" s="37"/>
      <c r="L491" s="177"/>
      <c r="M491" s="38"/>
      <c r="N491" s="38"/>
      <c r="O491" s="38"/>
      <c r="P491" s="38"/>
      <c r="Q491" s="38"/>
      <c r="R491" s="38"/>
      <c r="S491" s="65"/>
      <c r="AS491" s="20" t="s">
        <v>131</v>
      </c>
      <c r="AT491" s="20" t="s">
        <v>78</v>
      </c>
    </row>
    <row r="492" spans="2:64" s="1" customFormat="1" ht="25.5" customHeight="1">
      <c r="B492" s="153"/>
      <c r="C492" s="233"/>
      <c r="D492" s="233"/>
      <c r="E492" s="233"/>
      <c r="F492" s="237" t="s">
        <v>714</v>
      </c>
      <c r="G492" s="233"/>
      <c r="H492" s="233"/>
      <c r="I492" s="245"/>
      <c r="J492" s="245"/>
      <c r="K492" s="37"/>
      <c r="L492" s="161" t="s">
        <v>5</v>
      </c>
      <c r="M492" s="162" t="s">
        <v>41</v>
      </c>
      <c r="N492" s="38"/>
      <c r="O492" s="163">
        <f>N492*H492</f>
        <v>0</v>
      </c>
      <c r="P492" s="163">
        <v>0</v>
      </c>
      <c r="Q492" s="163">
        <f>P492*H492</f>
        <v>0</v>
      </c>
      <c r="R492" s="163">
        <v>0</v>
      </c>
      <c r="S492" s="164">
        <f>R492*H492</f>
        <v>0</v>
      </c>
      <c r="AQ492" s="20" t="s">
        <v>120</v>
      </c>
      <c r="AS492" s="20" t="s">
        <v>118</v>
      </c>
      <c r="AT492" s="20" t="s">
        <v>78</v>
      </c>
      <c r="AX492" s="20" t="s">
        <v>117</v>
      </c>
      <c r="BD492" s="165">
        <f>IF(M492="základní",J492,0)</f>
        <v>0</v>
      </c>
      <c r="BE492" s="165">
        <f>IF(M492="snížená",J492,0)</f>
        <v>0</v>
      </c>
      <c r="BF492" s="165">
        <f>IF(M492="zákl. přenesená",J492,0)</f>
        <v>0</v>
      </c>
      <c r="BG492" s="165">
        <f>IF(M492="sníž. přenesená",J492,0)</f>
        <v>0</v>
      </c>
      <c r="BH492" s="165">
        <f>IF(M492="nulová",J492,0)</f>
        <v>0</v>
      </c>
      <c r="BI492" s="20" t="s">
        <v>76</v>
      </c>
      <c r="BJ492" s="165">
        <f>ROUND(I492*H492,2)</f>
        <v>0</v>
      </c>
      <c r="BK492" s="20" t="s">
        <v>120</v>
      </c>
      <c r="BL492" s="20" t="s">
        <v>719</v>
      </c>
    </row>
    <row r="493" spans="2:64" s="1" customFormat="1">
      <c r="B493" s="37"/>
      <c r="C493" s="154" t="s">
        <v>734</v>
      </c>
      <c r="D493" s="154" t="s">
        <v>118</v>
      </c>
      <c r="E493" s="155" t="s">
        <v>494</v>
      </c>
      <c r="F493" s="242" t="s">
        <v>1216</v>
      </c>
      <c r="G493" s="157" t="s">
        <v>119</v>
      </c>
      <c r="H493" s="158">
        <v>4</v>
      </c>
      <c r="I493" s="159"/>
      <c r="J493" s="160">
        <f t="shared" si="6"/>
        <v>0</v>
      </c>
      <c r="K493" s="37"/>
      <c r="L493" s="177"/>
      <c r="M493" s="38"/>
      <c r="N493" s="38"/>
      <c r="O493" s="38"/>
      <c r="P493" s="38"/>
      <c r="Q493" s="38"/>
      <c r="R493" s="38"/>
      <c r="S493" s="65"/>
      <c r="AS493" s="20" t="s">
        <v>131</v>
      </c>
      <c r="AT493" s="20" t="s">
        <v>78</v>
      </c>
    </row>
    <row r="494" spans="2:64" s="1" customFormat="1" ht="25.5" customHeight="1">
      <c r="B494" s="153"/>
      <c r="C494" s="233"/>
      <c r="D494" s="233"/>
      <c r="E494" s="233"/>
      <c r="F494" s="237" t="s">
        <v>714</v>
      </c>
      <c r="G494" s="233"/>
      <c r="H494" s="233"/>
      <c r="I494" s="245"/>
      <c r="J494" s="245"/>
      <c r="K494" s="173"/>
      <c r="L494" s="174" t="s">
        <v>5</v>
      </c>
      <c r="M494" s="175" t="s">
        <v>41</v>
      </c>
      <c r="N494" s="38"/>
      <c r="O494" s="163">
        <f>N494*H494</f>
        <v>0</v>
      </c>
      <c r="P494" s="163">
        <v>0</v>
      </c>
      <c r="Q494" s="163">
        <f>P494*H494</f>
        <v>0</v>
      </c>
      <c r="R494" s="163">
        <v>0</v>
      </c>
      <c r="S494" s="164">
        <f>R494*H494</f>
        <v>0</v>
      </c>
      <c r="AQ494" s="20" t="s">
        <v>122</v>
      </c>
      <c r="AS494" s="20" t="s">
        <v>121</v>
      </c>
      <c r="AT494" s="20" t="s">
        <v>78</v>
      </c>
      <c r="AX494" s="20" t="s">
        <v>117</v>
      </c>
      <c r="BD494" s="165">
        <f>IF(M494="základní",J494,0)</f>
        <v>0</v>
      </c>
      <c r="BE494" s="165">
        <f>IF(M494="snížená",J494,0)</f>
        <v>0</v>
      </c>
      <c r="BF494" s="165">
        <f>IF(M494="zákl. přenesená",J494,0)</f>
        <v>0</v>
      </c>
      <c r="BG494" s="165">
        <f>IF(M494="sníž. přenesená",J494,0)</f>
        <v>0</v>
      </c>
      <c r="BH494" s="165">
        <f>IF(M494="nulová",J494,0)</f>
        <v>0</v>
      </c>
      <c r="BI494" s="20" t="s">
        <v>76</v>
      </c>
      <c r="BJ494" s="165">
        <f>ROUND(I494*H494,2)</f>
        <v>0</v>
      </c>
      <c r="BK494" s="20" t="s">
        <v>120</v>
      </c>
      <c r="BL494" s="20" t="s">
        <v>720</v>
      </c>
    </row>
    <row r="495" spans="2:64" s="1" customFormat="1">
      <c r="B495" s="37"/>
      <c r="C495" s="238" t="s">
        <v>696</v>
      </c>
      <c r="D495" s="238" t="s">
        <v>121</v>
      </c>
      <c r="E495" s="232" t="s">
        <v>496</v>
      </c>
      <c r="F495" s="243" t="s">
        <v>497</v>
      </c>
      <c r="G495" s="239" t="s">
        <v>119</v>
      </c>
      <c r="H495" s="240">
        <v>4</v>
      </c>
      <c r="I495" s="159"/>
      <c r="J495" s="160">
        <f t="shared" si="6"/>
        <v>0</v>
      </c>
      <c r="K495" s="37"/>
      <c r="L495" s="177"/>
      <c r="M495" s="38"/>
      <c r="N495" s="38"/>
      <c r="O495" s="38"/>
      <c r="P495" s="38"/>
      <c r="Q495" s="38"/>
      <c r="R495" s="38"/>
      <c r="S495" s="65"/>
      <c r="AS495" s="20" t="s">
        <v>131</v>
      </c>
      <c r="AT495" s="20" t="s">
        <v>78</v>
      </c>
    </row>
    <row r="496" spans="2:64" s="1" customFormat="1" ht="16.5" customHeight="1">
      <c r="B496" s="153"/>
      <c r="C496" s="233"/>
      <c r="D496" s="233"/>
      <c r="E496" s="233"/>
      <c r="F496" s="237" t="s">
        <v>714</v>
      </c>
      <c r="G496" s="233"/>
      <c r="H496" s="233"/>
      <c r="I496" s="245"/>
      <c r="J496" s="245"/>
      <c r="K496" s="37"/>
      <c r="L496" s="161" t="s">
        <v>5</v>
      </c>
      <c r="M496" s="162" t="s">
        <v>41</v>
      </c>
      <c r="N496" s="38"/>
      <c r="O496" s="163">
        <f>N496*H496</f>
        <v>0</v>
      </c>
      <c r="P496" s="163">
        <v>0</v>
      </c>
      <c r="Q496" s="163">
        <f>P496*H496</f>
        <v>0</v>
      </c>
      <c r="R496" s="163">
        <v>0</v>
      </c>
      <c r="S496" s="164">
        <f>R496*H496</f>
        <v>0</v>
      </c>
      <c r="AQ496" s="20" t="s">
        <v>120</v>
      </c>
      <c r="AS496" s="20" t="s">
        <v>118</v>
      </c>
      <c r="AT496" s="20" t="s">
        <v>78</v>
      </c>
      <c r="AX496" s="20" t="s">
        <v>117</v>
      </c>
      <c r="BD496" s="165">
        <f>IF(M496="základní",J496,0)</f>
        <v>0</v>
      </c>
      <c r="BE496" s="165">
        <f>IF(M496="snížená",J496,0)</f>
        <v>0</v>
      </c>
      <c r="BF496" s="165">
        <f>IF(M496="zákl. přenesená",J496,0)</f>
        <v>0</v>
      </c>
      <c r="BG496" s="165">
        <f>IF(M496="sníž. přenesená",J496,0)</f>
        <v>0</v>
      </c>
      <c r="BH496" s="165">
        <f>IF(M496="nulová",J496,0)</f>
        <v>0</v>
      </c>
      <c r="BI496" s="20" t="s">
        <v>76</v>
      </c>
      <c r="BJ496" s="165">
        <f>ROUND(I496*H496,2)</f>
        <v>0</v>
      </c>
      <c r="BK496" s="20" t="s">
        <v>120</v>
      </c>
      <c r="BL496" s="20" t="s">
        <v>722</v>
      </c>
    </row>
    <row r="497" spans="2:64" s="1" customFormat="1">
      <c r="B497" s="37"/>
      <c r="C497" s="154" t="s">
        <v>737</v>
      </c>
      <c r="D497" s="154" t="s">
        <v>118</v>
      </c>
      <c r="E497" s="155" t="s">
        <v>523</v>
      </c>
      <c r="F497" s="242" t="s">
        <v>1219</v>
      </c>
      <c r="G497" s="157" t="s">
        <v>119</v>
      </c>
      <c r="H497" s="158">
        <v>2</v>
      </c>
      <c r="I497" s="159"/>
      <c r="J497" s="160">
        <f t="shared" si="6"/>
        <v>0</v>
      </c>
      <c r="K497" s="37"/>
      <c r="L497" s="177"/>
      <c r="M497" s="38"/>
      <c r="N497" s="38"/>
      <c r="O497" s="38"/>
      <c r="P497" s="38"/>
      <c r="Q497" s="38"/>
      <c r="R497" s="38"/>
      <c r="S497" s="65"/>
      <c r="AS497" s="20" t="s">
        <v>131</v>
      </c>
      <c r="AT497" s="20" t="s">
        <v>78</v>
      </c>
    </row>
    <row r="498" spans="2:64" s="1" customFormat="1" ht="51" customHeight="1">
      <c r="B498" s="153"/>
      <c r="C498" s="233"/>
      <c r="D498" s="233"/>
      <c r="E498" s="233"/>
      <c r="F498" s="237" t="s">
        <v>714</v>
      </c>
      <c r="G498" s="233"/>
      <c r="H498" s="233"/>
      <c r="I498" s="245"/>
      <c r="J498" s="245"/>
      <c r="K498" s="173"/>
      <c r="L498" s="174" t="s">
        <v>5</v>
      </c>
      <c r="M498" s="175" t="s">
        <v>41</v>
      </c>
      <c r="N498" s="38"/>
      <c r="O498" s="163">
        <f>N498*H498</f>
        <v>0</v>
      </c>
      <c r="P498" s="163">
        <v>0</v>
      </c>
      <c r="Q498" s="163">
        <f>P498*H498</f>
        <v>0</v>
      </c>
      <c r="R498" s="163">
        <v>0</v>
      </c>
      <c r="S498" s="164">
        <f>R498*H498</f>
        <v>0</v>
      </c>
      <c r="AQ498" s="20" t="s">
        <v>122</v>
      </c>
      <c r="AS498" s="20" t="s">
        <v>121</v>
      </c>
      <c r="AT498" s="20" t="s">
        <v>78</v>
      </c>
      <c r="AX498" s="20" t="s">
        <v>117</v>
      </c>
      <c r="BD498" s="165">
        <f>IF(M498="základní",J498,0)</f>
        <v>0</v>
      </c>
      <c r="BE498" s="165">
        <f>IF(M498="snížená",J498,0)</f>
        <v>0</v>
      </c>
      <c r="BF498" s="165">
        <f>IF(M498="zákl. přenesená",J498,0)</f>
        <v>0</v>
      </c>
      <c r="BG498" s="165">
        <f>IF(M498="sníž. přenesená",J498,0)</f>
        <v>0</v>
      </c>
      <c r="BH498" s="165">
        <f>IF(M498="nulová",J498,0)</f>
        <v>0</v>
      </c>
      <c r="BI498" s="20" t="s">
        <v>76</v>
      </c>
      <c r="BJ498" s="165">
        <f>ROUND(I498*H498,2)</f>
        <v>0</v>
      </c>
      <c r="BK498" s="20" t="s">
        <v>120</v>
      </c>
      <c r="BL498" s="20" t="s">
        <v>724</v>
      </c>
    </row>
    <row r="499" spans="2:64" s="1" customFormat="1">
      <c r="B499" s="37"/>
      <c r="C499" s="238" t="s">
        <v>702</v>
      </c>
      <c r="D499" s="238" t="s">
        <v>121</v>
      </c>
      <c r="E499" s="232" t="s">
        <v>525</v>
      </c>
      <c r="F499" s="243" t="s">
        <v>526</v>
      </c>
      <c r="G499" s="239" t="s">
        <v>119</v>
      </c>
      <c r="H499" s="240">
        <v>2</v>
      </c>
      <c r="I499" s="159"/>
      <c r="J499" s="160">
        <f t="shared" si="6"/>
        <v>0</v>
      </c>
      <c r="K499" s="37"/>
      <c r="L499" s="177"/>
      <c r="M499" s="38"/>
      <c r="N499" s="38"/>
      <c r="O499" s="38"/>
      <c r="P499" s="38"/>
      <c r="Q499" s="38"/>
      <c r="R499" s="38"/>
      <c r="S499" s="65"/>
      <c r="AS499" s="20" t="s">
        <v>131</v>
      </c>
      <c r="AT499" s="20" t="s">
        <v>78</v>
      </c>
    </row>
    <row r="500" spans="2:64" s="1" customFormat="1" ht="16.5" customHeight="1">
      <c r="B500" s="153"/>
      <c r="C500" s="233"/>
      <c r="D500" s="233"/>
      <c r="E500" s="233"/>
      <c r="F500" s="237" t="s">
        <v>714</v>
      </c>
      <c r="G500" s="233"/>
      <c r="H500" s="233"/>
      <c r="I500" s="245"/>
      <c r="J500" s="245"/>
      <c r="K500" s="37"/>
      <c r="L500" s="161" t="s">
        <v>5</v>
      </c>
      <c r="M500" s="162" t="s">
        <v>41</v>
      </c>
      <c r="N500" s="38"/>
      <c r="O500" s="163">
        <f>N500*H500</f>
        <v>0</v>
      </c>
      <c r="P500" s="163">
        <v>0</v>
      </c>
      <c r="Q500" s="163">
        <f>P500*H500</f>
        <v>0</v>
      </c>
      <c r="R500" s="163">
        <v>0</v>
      </c>
      <c r="S500" s="164">
        <f>R500*H500</f>
        <v>0</v>
      </c>
      <c r="AQ500" s="20" t="s">
        <v>120</v>
      </c>
      <c r="AS500" s="20" t="s">
        <v>118</v>
      </c>
      <c r="AT500" s="20" t="s">
        <v>78</v>
      </c>
      <c r="AX500" s="20" t="s">
        <v>117</v>
      </c>
      <c r="BD500" s="165">
        <f>IF(M500="základní",J500,0)</f>
        <v>0</v>
      </c>
      <c r="BE500" s="165">
        <f>IF(M500="snížená",J500,0)</f>
        <v>0</v>
      </c>
      <c r="BF500" s="165">
        <f>IF(M500="zákl. přenesená",J500,0)</f>
        <v>0</v>
      </c>
      <c r="BG500" s="165">
        <f>IF(M500="sníž. přenesená",J500,0)</f>
        <v>0</v>
      </c>
      <c r="BH500" s="165">
        <f>IF(M500="nulová",J500,0)</f>
        <v>0</v>
      </c>
      <c r="BI500" s="20" t="s">
        <v>76</v>
      </c>
      <c r="BJ500" s="165">
        <f>ROUND(I500*H500,2)</f>
        <v>0</v>
      </c>
      <c r="BK500" s="20" t="s">
        <v>120</v>
      </c>
      <c r="BL500" s="20" t="s">
        <v>726</v>
      </c>
    </row>
    <row r="501" spans="2:64" s="1" customFormat="1" ht="15">
      <c r="B501" s="37"/>
      <c r="C501" s="241"/>
      <c r="D501" s="235" t="s">
        <v>360</v>
      </c>
      <c r="E501" s="235"/>
      <c r="F501" s="235"/>
      <c r="G501" s="235"/>
      <c r="H501" s="235"/>
      <c r="I501" s="244"/>
      <c r="J501" s="244">
        <f>SUM(J502:J609)</f>
        <v>0</v>
      </c>
      <c r="K501" s="37"/>
      <c r="L501" s="177"/>
      <c r="M501" s="38"/>
      <c r="N501" s="38"/>
      <c r="O501" s="38"/>
      <c r="P501" s="38"/>
      <c r="Q501" s="38"/>
      <c r="R501" s="38"/>
      <c r="S501" s="65"/>
      <c r="AS501" s="20" t="s">
        <v>143</v>
      </c>
      <c r="AT501" s="20" t="s">
        <v>78</v>
      </c>
    </row>
    <row r="502" spans="2:64" s="1" customFormat="1">
      <c r="B502" s="37"/>
      <c r="C502" s="154" t="s">
        <v>740</v>
      </c>
      <c r="D502" s="154" t="s">
        <v>118</v>
      </c>
      <c r="E502" s="155" t="s">
        <v>531</v>
      </c>
      <c r="F502" s="242" t="s">
        <v>532</v>
      </c>
      <c r="G502" s="157" t="s">
        <v>135</v>
      </c>
      <c r="H502" s="158">
        <v>2</v>
      </c>
      <c r="I502" s="171"/>
      <c r="J502" s="172">
        <f t="shared" si="6"/>
        <v>0</v>
      </c>
      <c r="K502" s="37"/>
      <c r="L502" s="177"/>
      <c r="M502" s="38"/>
      <c r="N502" s="38"/>
      <c r="O502" s="38"/>
      <c r="P502" s="38"/>
      <c r="Q502" s="38"/>
      <c r="R502" s="38"/>
      <c r="S502" s="65"/>
      <c r="AS502" s="20" t="s">
        <v>131</v>
      </c>
      <c r="AT502" s="20" t="s">
        <v>78</v>
      </c>
    </row>
    <row r="503" spans="2:64" s="1" customFormat="1" ht="16.5" customHeight="1">
      <c r="B503" s="153"/>
      <c r="C503" s="238" t="s">
        <v>704</v>
      </c>
      <c r="D503" s="238" t="s">
        <v>121</v>
      </c>
      <c r="E503" s="232" t="s">
        <v>534</v>
      </c>
      <c r="F503" s="243" t="s">
        <v>535</v>
      </c>
      <c r="G503" s="239" t="s">
        <v>135</v>
      </c>
      <c r="H503" s="240">
        <v>1</v>
      </c>
      <c r="I503" s="159"/>
      <c r="J503" s="160">
        <f t="shared" si="6"/>
        <v>0</v>
      </c>
      <c r="K503" s="173"/>
      <c r="L503" s="174" t="s">
        <v>5</v>
      </c>
      <c r="M503" s="175" t="s">
        <v>41</v>
      </c>
      <c r="N503" s="38"/>
      <c r="O503" s="163">
        <f>N503*H503</f>
        <v>0</v>
      </c>
      <c r="P503" s="163">
        <v>0</v>
      </c>
      <c r="Q503" s="163">
        <f>P503*H503</f>
        <v>0</v>
      </c>
      <c r="R503" s="163">
        <v>0</v>
      </c>
      <c r="S503" s="164">
        <f>R503*H503</f>
        <v>0</v>
      </c>
      <c r="AQ503" s="20" t="s">
        <v>122</v>
      </c>
      <c r="AS503" s="20" t="s">
        <v>121</v>
      </c>
      <c r="AT503" s="20" t="s">
        <v>78</v>
      </c>
      <c r="AX503" s="20" t="s">
        <v>117</v>
      </c>
      <c r="BD503" s="165">
        <f>IF(M503="základní",J503,0)</f>
        <v>0</v>
      </c>
      <c r="BE503" s="165">
        <f>IF(M503="snížená",J503,0)</f>
        <v>0</v>
      </c>
      <c r="BF503" s="165">
        <f>IF(M503="zákl. přenesená",J503,0)</f>
        <v>0</v>
      </c>
      <c r="BG503" s="165">
        <f>IF(M503="sníž. přenesená",J503,0)</f>
        <v>0</v>
      </c>
      <c r="BH503" s="165">
        <f>IF(M503="nulová",J503,0)</f>
        <v>0</v>
      </c>
      <c r="BI503" s="20" t="s">
        <v>76</v>
      </c>
      <c r="BJ503" s="165">
        <f>ROUND(I503*H503,2)</f>
        <v>0</v>
      </c>
      <c r="BK503" s="20" t="s">
        <v>120</v>
      </c>
      <c r="BL503" s="20" t="s">
        <v>727</v>
      </c>
    </row>
    <row r="504" spans="2:64" s="1" customFormat="1">
      <c r="B504" s="37"/>
      <c r="C504" s="233"/>
      <c r="D504" s="233"/>
      <c r="E504" s="233"/>
      <c r="F504" s="237" t="s">
        <v>745</v>
      </c>
      <c r="G504" s="233"/>
      <c r="H504" s="233"/>
      <c r="I504" s="245"/>
      <c r="J504" s="245"/>
      <c r="K504" s="37"/>
      <c r="L504" s="177"/>
      <c r="M504" s="38"/>
      <c r="N504" s="38"/>
      <c r="O504" s="38"/>
      <c r="P504" s="38"/>
      <c r="Q504" s="38"/>
      <c r="R504" s="38"/>
      <c r="S504" s="65"/>
      <c r="AS504" s="20" t="s">
        <v>131</v>
      </c>
      <c r="AT504" s="20" t="s">
        <v>78</v>
      </c>
    </row>
    <row r="505" spans="2:64" s="1" customFormat="1" ht="16.5" customHeight="1">
      <c r="B505" s="153"/>
      <c r="C505" s="238" t="s">
        <v>743</v>
      </c>
      <c r="D505" s="238" t="s">
        <v>121</v>
      </c>
      <c r="E505" s="232" t="s">
        <v>749</v>
      </c>
      <c r="F505" s="243" t="s">
        <v>750</v>
      </c>
      <c r="G505" s="239" t="s">
        <v>135</v>
      </c>
      <c r="H505" s="240">
        <v>1</v>
      </c>
      <c r="I505" s="159"/>
      <c r="J505" s="160">
        <f t="shared" si="6"/>
        <v>0</v>
      </c>
      <c r="K505" s="173"/>
      <c r="L505" s="174" t="s">
        <v>5</v>
      </c>
      <c r="M505" s="175" t="s">
        <v>41</v>
      </c>
      <c r="N505" s="38"/>
      <c r="O505" s="163">
        <f>N505*H505</f>
        <v>0</v>
      </c>
      <c r="P505" s="163">
        <v>0</v>
      </c>
      <c r="Q505" s="163">
        <f>P505*H505</f>
        <v>0</v>
      </c>
      <c r="R505" s="163">
        <v>0</v>
      </c>
      <c r="S505" s="164">
        <f>R505*H505</f>
        <v>0</v>
      </c>
      <c r="AQ505" s="20" t="s">
        <v>122</v>
      </c>
      <c r="AS505" s="20" t="s">
        <v>121</v>
      </c>
      <c r="AT505" s="20" t="s">
        <v>78</v>
      </c>
      <c r="AX505" s="20" t="s">
        <v>117</v>
      </c>
      <c r="BD505" s="165">
        <f>IF(M505="základní",J505,0)</f>
        <v>0</v>
      </c>
      <c r="BE505" s="165">
        <f>IF(M505="snížená",J505,0)</f>
        <v>0</v>
      </c>
      <c r="BF505" s="165">
        <f>IF(M505="zákl. přenesená",J505,0)</f>
        <v>0</v>
      </c>
      <c r="BG505" s="165">
        <f>IF(M505="sníž. přenesená",J505,0)</f>
        <v>0</v>
      </c>
      <c r="BH505" s="165">
        <f>IF(M505="nulová",J505,0)</f>
        <v>0</v>
      </c>
      <c r="BI505" s="20" t="s">
        <v>76</v>
      </c>
      <c r="BJ505" s="165">
        <f>ROUND(I505*H505,2)</f>
        <v>0</v>
      </c>
      <c r="BK505" s="20" t="s">
        <v>120</v>
      </c>
      <c r="BL505" s="20" t="s">
        <v>729</v>
      </c>
    </row>
    <row r="506" spans="2:64" s="1" customFormat="1">
      <c r="B506" s="37"/>
      <c r="C506" s="233"/>
      <c r="D506" s="233"/>
      <c r="E506" s="233"/>
      <c r="F506" s="237" t="s">
        <v>745</v>
      </c>
      <c r="G506" s="233"/>
      <c r="H506" s="233"/>
      <c r="I506" s="245"/>
      <c r="J506" s="245"/>
      <c r="K506" s="37"/>
      <c r="L506" s="177"/>
      <c r="M506" s="38"/>
      <c r="N506" s="38"/>
      <c r="O506" s="38"/>
      <c r="P506" s="38"/>
      <c r="Q506" s="38"/>
      <c r="R506" s="38"/>
      <c r="S506" s="65"/>
      <c r="AS506" s="20" t="s">
        <v>131</v>
      </c>
      <c r="AT506" s="20" t="s">
        <v>78</v>
      </c>
    </row>
    <row r="507" spans="2:64" s="1" customFormat="1" ht="25.5" customHeight="1">
      <c r="B507" s="153"/>
      <c r="C507" s="154" t="s">
        <v>707</v>
      </c>
      <c r="D507" s="154" t="s">
        <v>118</v>
      </c>
      <c r="E507" s="155" t="s">
        <v>386</v>
      </c>
      <c r="F507" s="242" t="s">
        <v>1193</v>
      </c>
      <c r="G507" s="157" t="s">
        <v>135</v>
      </c>
      <c r="H507" s="158">
        <v>1</v>
      </c>
      <c r="I507" s="159"/>
      <c r="J507" s="160">
        <f t="shared" si="6"/>
        <v>0</v>
      </c>
      <c r="K507" s="37"/>
      <c r="L507" s="161" t="s">
        <v>5</v>
      </c>
      <c r="M507" s="162" t="s">
        <v>41</v>
      </c>
      <c r="N507" s="38"/>
      <c r="O507" s="163">
        <f>N507*H507</f>
        <v>0</v>
      </c>
      <c r="P507" s="163">
        <v>0</v>
      </c>
      <c r="Q507" s="163">
        <f>P507*H507</f>
        <v>0</v>
      </c>
      <c r="R507" s="163">
        <v>0</v>
      </c>
      <c r="S507" s="164">
        <f>R507*H507</f>
        <v>0</v>
      </c>
      <c r="AQ507" s="20" t="s">
        <v>120</v>
      </c>
      <c r="AS507" s="20" t="s">
        <v>118</v>
      </c>
      <c r="AT507" s="20" t="s">
        <v>78</v>
      </c>
      <c r="AX507" s="20" t="s">
        <v>117</v>
      </c>
      <c r="BD507" s="165">
        <f>IF(M507="základní",J507,0)</f>
        <v>0</v>
      </c>
      <c r="BE507" s="165">
        <f>IF(M507="snížená",J507,0)</f>
        <v>0</v>
      </c>
      <c r="BF507" s="165">
        <f>IF(M507="zákl. přenesená",J507,0)</f>
        <v>0</v>
      </c>
      <c r="BG507" s="165">
        <f>IF(M507="sníž. přenesená",J507,0)</f>
        <v>0</v>
      </c>
      <c r="BH507" s="165">
        <f>IF(M507="nulová",J507,0)</f>
        <v>0</v>
      </c>
      <c r="BI507" s="20" t="s">
        <v>76</v>
      </c>
      <c r="BJ507" s="165">
        <f>ROUND(I507*H507,2)</f>
        <v>0</v>
      </c>
      <c r="BK507" s="20" t="s">
        <v>120</v>
      </c>
      <c r="BL507" s="20" t="s">
        <v>730</v>
      </c>
    </row>
    <row r="508" spans="2:64" s="1" customFormat="1">
      <c r="B508" s="37"/>
      <c r="C508" s="233"/>
      <c r="D508" s="233"/>
      <c r="E508" s="233"/>
      <c r="F508" s="237" t="s">
        <v>745</v>
      </c>
      <c r="G508" s="233"/>
      <c r="H508" s="233"/>
      <c r="I508" s="245"/>
      <c r="J508" s="245"/>
      <c r="K508" s="37"/>
      <c r="L508" s="177"/>
      <c r="M508" s="38"/>
      <c r="N508" s="38"/>
      <c r="O508" s="38"/>
      <c r="P508" s="38"/>
      <c r="Q508" s="38"/>
      <c r="R508" s="38"/>
      <c r="S508" s="65"/>
      <c r="AS508" s="20" t="s">
        <v>131</v>
      </c>
      <c r="AT508" s="20" t="s">
        <v>78</v>
      </c>
    </row>
    <row r="509" spans="2:64" s="1" customFormat="1" ht="16.5" customHeight="1">
      <c r="B509" s="153"/>
      <c r="C509" s="238" t="s">
        <v>747</v>
      </c>
      <c r="D509" s="238" t="s">
        <v>121</v>
      </c>
      <c r="E509" s="232" t="s">
        <v>537</v>
      </c>
      <c r="F509" s="243" t="s">
        <v>538</v>
      </c>
      <c r="G509" s="239" t="s">
        <v>135</v>
      </c>
      <c r="H509" s="240">
        <v>1</v>
      </c>
      <c r="I509" s="159"/>
      <c r="J509" s="160">
        <f t="shared" si="6"/>
        <v>0</v>
      </c>
      <c r="K509" s="173"/>
      <c r="L509" s="174" t="s">
        <v>5</v>
      </c>
      <c r="M509" s="175" t="s">
        <v>41</v>
      </c>
      <c r="N509" s="38"/>
      <c r="O509" s="163">
        <f>N509*H509</f>
        <v>0</v>
      </c>
      <c r="P509" s="163">
        <v>0</v>
      </c>
      <c r="Q509" s="163">
        <f>P509*H509</f>
        <v>0</v>
      </c>
      <c r="R509" s="163">
        <v>0</v>
      </c>
      <c r="S509" s="164">
        <f>R509*H509</f>
        <v>0</v>
      </c>
      <c r="AQ509" s="20" t="s">
        <v>122</v>
      </c>
      <c r="AS509" s="20" t="s">
        <v>121</v>
      </c>
      <c r="AT509" s="20" t="s">
        <v>78</v>
      </c>
      <c r="AX509" s="20" t="s">
        <v>117</v>
      </c>
      <c r="BD509" s="165">
        <f>IF(M509="základní",J509,0)</f>
        <v>0</v>
      </c>
      <c r="BE509" s="165">
        <f>IF(M509="snížená",J509,0)</f>
        <v>0</v>
      </c>
      <c r="BF509" s="165">
        <f>IF(M509="zákl. přenesená",J509,0)</f>
        <v>0</v>
      </c>
      <c r="BG509" s="165">
        <f>IF(M509="sníž. přenesená",J509,0)</f>
        <v>0</v>
      </c>
      <c r="BH509" s="165">
        <f>IF(M509="nulová",J509,0)</f>
        <v>0</v>
      </c>
      <c r="BI509" s="20" t="s">
        <v>76</v>
      </c>
      <c r="BJ509" s="165">
        <f>ROUND(I509*H509,2)</f>
        <v>0</v>
      </c>
      <c r="BK509" s="20" t="s">
        <v>120</v>
      </c>
      <c r="BL509" s="20" t="s">
        <v>732</v>
      </c>
    </row>
    <row r="510" spans="2:64" s="1" customFormat="1">
      <c r="B510" s="37"/>
      <c r="C510" s="233"/>
      <c r="D510" s="233"/>
      <c r="E510" s="233"/>
      <c r="F510" s="237" t="s">
        <v>745</v>
      </c>
      <c r="G510" s="233"/>
      <c r="H510" s="233"/>
      <c r="I510" s="245"/>
      <c r="J510" s="245"/>
      <c r="K510" s="37"/>
      <c r="L510" s="177"/>
      <c r="M510" s="38"/>
      <c r="N510" s="38"/>
      <c r="O510" s="38"/>
      <c r="P510" s="38"/>
      <c r="Q510" s="38"/>
      <c r="R510" s="38"/>
      <c r="S510" s="65"/>
      <c r="AS510" s="20" t="s">
        <v>131</v>
      </c>
      <c r="AT510" s="20" t="s">
        <v>78</v>
      </c>
    </row>
    <row r="511" spans="2:64" s="1" customFormat="1" ht="25.5" customHeight="1">
      <c r="B511" s="153"/>
      <c r="C511" s="154" t="s">
        <v>712</v>
      </c>
      <c r="D511" s="154" t="s">
        <v>118</v>
      </c>
      <c r="E511" s="155" t="s">
        <v>399</v>
      </c>
      <c r="F511" s="242" t="s">
        <v>1198</v>
      </c>
      <c r="G511" s="157" t="s">
        <v>135</v>
      </c>
      <c r="H511" s="158">
        <v>3</v>
      </c>
      <c r="I511" s="159"/>
      <c r="J511" s="160">
        <f t="shared" si="6"/>
        <v>0</v>
      </c>
      <c r="K511" s="37"/>
      <c r="L511" s="161" t="s">
        <v>5</v>
      </c>
      <c r="M511" s="162" t="s">
        <v>41</v>
      </c>
      <c r="N511" s="38"/>
      <c r="O511" s="163">
        <f>N511*H511</f>
        <v>0</v>
      </c>
      <c r="P511" s="163">
        <v>0</v>
      </c>
      <c r="Q511" s="163">
        <f>P511*H511</f>
        <v>0</v>
      </c>
      <c r="R511" s="163">
        <v>0</v>
      </c>
      <c r="S511" s="164">
        <f>R511*H511</f>
        <v>0</v>
      </c>
      <c r="AQ511" s="20" t="s">
        <v>120</v>
      </c>
      <c r="AS511" s="20" t="s">
        <v>118</v>
      </c>
      <c r="AT511" s="20" t="s">
        <v>78</v>
      </c>
      <c r="AX511" s="20" t="s">
        <v>117</v>
      </c>
      <c r="BD511" s="165">
        <f>IF(M511="základní",J511,0)</f>
        <v>0</v>
      </c>
      <c r="BE511" s="165">
        <f>IF(M511="snížená",J511,0)</f>
        <v>0</v>
      </c>
      <c r="BF511" s="165">
        <f>IF(M511="zákl. přenesená",J511,0)</f>
        <v>0</v>
      </c>
      <c r="BG511" s="165">
        <f>IF(M511="sníž. přenesená",J511,0)</f>
        <v>0</v>
      </c>
      <c r="BH511" s="165">
        <f>IF(M511="nulová",J511,0)</f>
        <v>0</v>
      </c>
      <c r="BI511" s="20" t="s">
        <v>76</v>
      </c>
      <c r="BJ511" s="165">
        <f>ROUND(I511*H511,2)</f>
        <v>0</v>
      </c>
      <c r="BK511" s="20" t="s">
        <v>120</v>
      </c>
      <c r="BL511" s="20" t="s">
        <v>733</v>
      </c>
    </row>
    <row r="512" spans="2:64" s="1" customFormat="1">
      <c r="B512" s="37"/>
      <c r="C512" s="233"/>
      <c r="D512" s="233"/>
      <c r="E512" s="233"/>
      <c r="F512" s="237" t="s">
        <v>745</v>
      </c>
      <c r="G512" s="233"/>
      <c r="H512" s="233"/>
      <c r="I512" s="245"/>
      <c r="J512" s="245"/>
      <c r="K512" s="37"/>
      <c r="L512" s="177"/>
      <c r="M512" s="38"/>
      <c r="N512" s="38"/>
      <c r="O512" s="38"/>
      <c r="P512" s="38"/>
      <c r="Q512" s="38"/>
      <c r="R512" s="38"/>
      <c r="S512" s="65"/>
      <c r="AS512" s="20" t="s">
        <v>131</v>
      </c>
      <c r="AT512" s="20" t="s">
        <v>78</v>
      </c>
    </row>
    <row r="513" spans="2:64" s="1" customFormat="1" ht="16.5" customHeight="1">
      <c r="B513" s="153"/>
      <c r="C513" s="238" t="s">
        <v>752</v>
      </c>
      <c r="D513" s="238" t="s">
        <v>121</v>
      </c>
      <c r="E513" s="232" t="s">
        <v>401</v>
      </c>
      <c r="F513" s="243" t="s">
        <v>1199</v>
      </c>
      <c r="G513" s="239" t="s">
        <v>135</v>
      </c>
      <c r="H513" s="240">
        <v>3</v>
      </c>
      <c r="I513" s="159"/>
      <c r="J513" s="160">
        <f t="shared" si="6"/>
        <v>0</v>
      </c>
      <c r="K513" s="173"/>
      <c r="L513" s="174" t="s">
        <v>5</v>
      </c>
      <c r="M513" s="175" t="s">
        <v>41</v>
      </c>
      <c r="N513" s="38"/>
      <c r="O513" s="163">
        <f>N513*H513</f>
        <v>0</v>
      </c>
      <c r="P513" s="163">
        <v>0</v>
      </c>
      <c r="Q513" s="163">
        <f>P513*H513</f>
        <v>0</v>
      </c>
      <c r="R513" s="163">
        <v>0</v>
      </c>
      <c r="S513" s="164">
        <f>R513*H513</f>
        <v>0</v>
      </c>
      <c r="AQ513" s="20" t="s">
        <v>122</v>
      </c>
      <c r="AS513" s="20" t="s">
        <v>121</v>
      </c>
      <c r="AT513" s="20" t="s">
        <v>78</v>
      </c>
      <c r="AX513" s="20" t="s">
        <v>117</v>
      </c>
      <c r="BD513" s="165">
        <f>IF(M513="základní",J513,0)</f>
        <v>0</v>
      </c>
      <c r="BE513" s="165">
        <f>IF(M513="snížená",J513,0)</f>
        <v>0</v>
      </c>
      <c r="BF513" s="165">
        <f>IF(M513="zákl. přenesená",J513,0)</f>
        <v>0</v>
      </c>
      <c r="BG513" s="165">
        <f>IF(M513="sníž. přenesená",J513,0)</f>
        <v>0</v>
      </c>
      <c r="BH513" s="165">
        <f>IF(M513="nulová",J513,0)</f>
        <v>0</v>
      </c>
      <c r="BI513" s="20" t="s">
        <v>76</v>
      </c>
      <c r="BJ513" s="165">
        <f>ROUND(I513*H513,2)</f>
        <v>0</v>
      </c>
      <c r="BK513" s="20" t="s">
        <v>120</v>
      </c>
      <c r="BL513" s="20" t="s">
        <v>735</v>
      </c>
    </row>
    <row r="514" spans="2:64" s="1" customFormat="1">
      <c r="B514" s="37"/>
      <c r="C514" s="233"/>
      <c r="D514" s="233"/>
      <c r="E514" s="233"/>
      <c r="F514" s="237" t="s">
        <v>745</v>
      </c>
      <c r="G514" s="233"/>
      <c r="H514" s="233"/>
      <c r="I514" s="245"/>
      <c r="J514" s="245"/>
      <c r="K514" s="37"/>
      <c r="L514" s="177"/>
      <c r="M514" s="38"/>
      <c r="N514" s="38"/>
      <c r="O514" s="38"/>
      <c r="P514" s="38"/>
      <c r="Q514" s="38"/>
      <c r="R514" s="38"/>
      <c r="S514" s="65"/>
      <c r="AS514" s="20" t="s">
        <v>131</v>
      </c>
      <c r="AT514" s="20" t="s">
        <v>78</v>
      </c>
    </row>
    <row r="515" spans="2:64" s="1" customFormat="1" ht="25.5" customHeight="1">
      <c r="B515" s="153"/>
      <c r="C515" s="154" t="s">
        <v>713</v>
      </c>
      <c r="D515" s="154" t="s">
        <v>118</v>
      </c>
      <c r="E515" s="155" t="s">
        <v>539</v>
      </c>
      <c r="F515" s="242" t="s">
        <v>540</v>
      </c>
      <c r="G515" s="157" t="s">
        <v>135</v>
      </c>
      <c r="H515" s="158">
        <v>1</v>
      </c>
      <c r="I515" s="159"/>
      <c r="J515" s="160">
        <f t="shared" si="6"/>
        <v>0</v>
      </c>
      <c r="K515" s="37"/>
      <c r="L515" s="161" t="s">
        <v>5</v>
      </c>
      <c r="M515" s="162" t="s">
        <v>41</v>
      </c>
      <c r="N515" s="38"/>
      <c r="O515" s="163">
        <f>N515*H515</f>
        <v>0</v>
      </c>
      <c r="P515" s="163">
        <v>0</v>
      </c>
      <c r="Q515" s="163">
        <f>P515*H515</f>
        <v>0</v>
      </c>
      <c r="R515" s="163">
        <v>0</v>
      </c>
      <c r="S515" s="164">
        <f>R515*H515</f>
        <v>0</v>
      </c>
      <c r="AQ515" s="20" t="s">
        <v>120</v>
      </c>
      <c r="AS515" s="20" t="s">
        <v>118</v>
      </c>
      <c r="AT515" s="20" t="s">
        <v>78</v>
      </c>
      <c r="AX515" s="20" t="s">
        <v>117</v>
      </c>
      <c r="BD515" s="165">
        <f>IF(M515="základní",J515,0)</f>
        <v>0</v>
      </c>
      <c r="BE515" s="165">
        <f>IF(M515="snížená",J515,0)</f>
        <v>0</v>
      </c>
      <c r="BF515" s="165">
        <f>IF(M515="zákl. přenesená",J515,0)</f>
        <v>0</v>
      </c>
      <c r="BG515" s="165">
        <f>IF(M515="sníž. přenesená",J515,0)</f>
        <v>0</v>
      </c>
      <c r="BH515" s="165">
        <f>IF(M515="nulová",J515,0)</f>
        <v>0</v>
      </c>
      <c r="BI515" s="20" t="s">
        <v>76</v>
      </c>
      <c r="BJ515" s="165">
        <f>ROUND(I515*H515,2)</f>
        <v>0</v>
      </c>
      <c r="BK515" s="20" t="s">
        <v>120</v>
      </c>
      <c r="BL515" s="20" t="s">
        <v>736</v>
      </c>
    </row>
    <row r="516" spans="2:64" s="1" customFormat="1">
      <c r="B516" s="37"/>
      <c r="C516" s="233"/>
      <c r="D516" s="233"/>
      <c r="E516" s="233"/>
      <c r="F516" s="237" t="s">
        <v>745</v>
      </c>
      <c r="G516" s="233"/>
      <c r="H516" s="233"/>
      <c r="I516" s="245"/>
      <c r="J516" s="245"/>
      <c r="K516" s="37"/>
      <c r="L516" s="177"/>
      <c r="M516" s="38"/>
      <c r="N516" s="38"/>
      <c r="O516" s="38"/>
      <c r="P516" s="38"/>
      <c r="Q516" s="38"/>
      <c r="R516" s="38"/>
      <c r="S516" s="65"/>
      <c r="AS516" s="20" t="s">
        <v>131</v>
      </c>
      <c r="AT516" s="20" t="s">
        <v>78</v>
      </c>
    </row>
    <row r="517" spans="2:64" s="1" customFormat="1" ht="16.5" customHeight="1">
      <c r="B517" s="153"/>
      <c r="C517" s="238" t="s">
        <v>755</v>
      </c>
      <c r="D517" s="238" t="s">
        <v>121</v>
      </c>
      <c r="E517" s="232" t="s">
        <v>542</v>
      </c>
      <c r="F517" s="243" t="s">
        <v>543</v>
      </c>
      <c r="G517" s="239" t="s">
        <v>135</v>
      </c>
      <c r="H517" s="240">
        <v>1</v>
      </c>
      <c r="I517" s="159"/>
      <c r="J517" s="160">
        <f t="shared" si="6"/>
        <v>0</v>
      </c>
      <c r="K517" s="173"/>
      <c r="L517" s="174" t="s">
        <v>5</v>
      </c>
      <c r="M517" s="175" t="s">
        <v>41</v>
      </c>
      <c r="N517" s="38"/>
      <c r="O517" s="163">
        <f>N517*H517</f>
        <v>0</v>
      </c>
      <c r="P517" s="163">
        <v>0</v>
      </c>
      <c r="Q517" s="163">
        <f>P517*H517</f>
        <v>0</v>
      </c>
      <c r="R517" s="163">
        <v>0</v>
      </c>
      <c r="S517" s="164">
        <f>R517*H517</f>
        <v>0</v>
      </c>
      <c r="AQ517" s="20" t="s">
        <v>122</v>
      </c>
      <c r="AS517" s="20" t="s">
        <v>121</v>
      </c>
      <c r="AT517" s="20" t="s">
        <v>78</v>
      </c>
      <c r="AX517" s="20" t="s">
        <v>117</v>
      </c>
      <c r="BD517" s="165">
        <f>IF(M517="základní",J517,0)</f>
        <v>0</v>
      </c>
      <c r="BE517" s="165">
        <f>IF(M517="snížená",J517,0)</f>
        <v>0</v>
      </c>
      <c r="BF517" s="165">
        <f>IF(M517="zákl. přenesená",J517,0)</f>
        <v>0</v>
      </c>
      <c r="BG517" s="165">
        <f>IF(M517="sníž. přenesená",J517,0)</f>
        <v>0</v>
      </c>
      <c r="BH517" s="165">
        <f>IF(M517="nulová",J517,0)</f>
        <v>0</v>
      </c>
      <c r="BI517" s="20" t="s">
        <v>76</v>
      </c>
      <c r="BJ517" s="165">
        <f>ROUND(I517*H517,2)</f>
        <v>0</v>
      </c>
      <c r="BK517" s="20" t="s">
        <v>120</v>
      </c>
      <c r="BL517" s="20" t="s">
        <v>738</v>
      </c>
    </row>
    <row r="518" spans="2:64" s="1" customFormat="1">
      <c r="B518" s="37"/>
      <c r="C518" s="233"/>
      <c r="D518" s="233"/>
      <c r="E518" s="233"/>
      <c r="F518" s="237" t="s">
        <v>745</v>
      </c>
      <c r="G518" s="233"/>
      <c r="H518" s="233"/>
      <c r="I518" s="245"/>
      <c r="J518" s="245"/>
      <c r="K518" s="37"/>
      <c r="L518" s="177"/>
      <c r="M518" s="38"/>
      <c r="N518" s="38"/>
      <c r="O518" s="38"/>
      <c r="P518" s="38"/>
      <c r="Q518" s="38"/>
      <c r="R518" s="38"/>
      <c r="S518" s="65"/>
      <c r="AS518" s="20" t="s">
        <v>131</v>
      </c>
      <c r="AT518" s="20" t="s">
        <v>78</v>
      </c>
    </row>
    <row r="519" spans="2:64" s="1" customFormat="1" ht="25.5" customHeight="1">
      <c r="B519" s="153"/>
      <c r="C519" s="154" t="s">
        <v>757</v>
      </c>
      <c r="D519" s="154" t="s">
        <v>118</v>
      </c>
      <c r="E519" s="155" t="s">
        <v>382</v>
      </c>
      <c r="F519" s="242" t="s">
        <v>383</v>
      </c>
      <c r="G519" s="157" t="s">
        <v>135</v>
      </c>
      <c r="H519" s="158">
        <v>2</v>
      </c>
      <c r="I519" s="159"/>
      <c r="J519" s="160">
        <f t="shared" si="6"/>
        <v>0</v>
      </c>
      <c r="K519" s="37"/>
      <c r="L519" s="161" t="s">
        <v>5</v>
      </c>
      <c r="M519" s="162" t="s">
        <v>41</v>
      </c>
      <c r="N519" s="38"/>
      <c r="O519" s="163">
        <f>N519*H519</f>
        <v>0</v>
      </c>
      <c r="P519" s="163">
        <v>0</v>
      </c>
      <c r="Q519" s="163">
        <f>P519*H519</f>
        <v>0</v>
      </c>
      <c r="R519" s="163">
        <v>0</v>
      </c>
      <c r="S519" s="164">
        <f>R519*H519</f>
        <v>0</v>
      </c>
      <c r="AQ519" s="20" t="s">
        <v>120</v>
      </c>
      <c r="AS519" s="20" t="s">
        <v>118</v>
      </c>
      <c r="AT519" s="20" t="s">
        <v>78</v>
      </c>
      <c r="AX519" s="20" t="s">
        <v>117</v>
      </c>
      <c r="BD519" s="165">
        <f>IF(M519="základní",J519,0)</f>
        <v>0</v>
      </c>
      <c r="BE519" s="165">
        <f>IF(M519="snížená",J519,0)</f>
        <v>0</v>
      </c>
      <c r="BF519" s="165">
        <f>IF(M519="zákl. přenesená",J519,0)</f>
        <v>0</v>
      </c>
      <c r="BG519" s="165">
        <f>IF(M519="sníž. přenesená",J519,0)</f>
        <v>0</v>
      </c>
      <c r="BH519" s="165">
        <f>IF(M519="nulová",J519,0)</f>
        <v>0</v>
      </c>
      <c r="BI519" s="20" t="s">
        <v>76</v>
      </c>
      <c r="BJ519" s="165">
        <f>ROUND(I519*H519,2)</f>
        <v>0</v>
      </c>
      <c r="BK519" s="20" t="s">
        <v>120</v>
      </c>
      <c r="BL519" s="20" t="s">
        <v>739</v>
      </c>
    </row>
    <row r="520" spans="2:64" s="1" customFormat="1">
      <c r="B520" s="37"/>
      <c r="C520" s="233"/>
      <c r="D520" s="233"/>
      <c r="E520" s="233"/>
      <c r="F520" s="237" t="s">
        <v>745</v>
      </c>
      <c r="G520" s="233"/>
      <c r="H520" s="233"/>
      <c r="I520" s="245"/>
      <c r="J520" s="245"/>
      <c r="K520" s="37"/>
      <c r="L520" s="177"/>
      <c r="M520" s="38"/>
      <c r="N520" s="38"/>
      <c r="O520" s="38"/>
      <c r="P520" s="38"/>
      <c r="Q520" s="38"/>
      <c r="R520" s="38"/>
      <c r="S520" s="65"/>
      <c r="AS520" s="20" t="s">
        <v>131</v>
      </c>
      <c r="AT520" s="20" t="s">
        <v>78</v>
      </c>
    </row>
    <row r="521" spans="2:64" s="1" customFormat="1" ht="16.5" customHeight="1">
      <c r="B521" s="153"/>
      <c r="C521" s="238" t="s">
        <v>759</v>
      </c>
      <c r="D521" s="238" t="s">
        <v>121</v>
      </c>
      <c r="E521" s="232" t="s">
        <v>385</v>
      </c>
      <c r="F521" s="243" t="s">
        <v>1192</v>
      </c>
      <c r="G521" s="239" t="s">
        <v>135</v>
      </c>
      <c r="H521" s="240">
        <v>2</v>
      </c>
      <c r="I521" s="159"/>
      <c r="J521" s="160">
        <f t="shared" si="6"/>
        <v>0</v>
      </c>
      <c r="K521" s="173"/>
      <c r="L521" s="174" t="s">
        <v>5</v>
      </c>
      <c r="M521" s="175" t="s">
        <v>41</v>
      </c>
      <c r="N521" s="38"/>
      <c r="O521" s="163">
        <f>N521*H521</f>
        <v>0</v>
      </c>
      <c r="P521" s="163">
        <v>0</v>
      </c>
      <c r="Q521" s="163">
        <f>P521*H521</f>
        <v>0</v>
      </c>
      <c r="R521" s="163">
        <v>0</v>
      </c>
      <c r="S521" s="164">
        <f>R521*H521</f>
        <v>0</v>
      </c>
      <c r="AQ521" s="20" t="s">
        <v>122</v>
      </c>
      <c r="AS521" s="20" t="s">
        <v>121</v>
      </c>
      <c r="AT521" s="20" t="s">
        <v>78</v>
      </c>
      <c r="AX521" s="20" t="s">
        <v>117</v>
      </c>
      <c r="BD521" s="165">
        <f>IF(M521="základní",J521,0)</f>
        <v>0</v>
      </c>
      <c r="BE521" s="165">
        <f>IF(M521="snížená",J521,0)</f>
        <v>0</v>
      </c>
      <c r="BF521" s="165">
        <f>IF(M521="zákl. přenesená",J521,0)</f>
        <v>0</v>
      </c>
      <c r="BG521" s="165">
        <f>IF(M521="sníž. přenesená",J521,0)</f>
        <v>0</v>
      </c>
      <c r="BH521" s="165">
        <f>IF(M521="nulová",J521,0)</f>
        <v>0</v>
      </c>
      <c r="BI521" s="20" t="s">
        <v>76</v>
      </c>
      <c r="BJ521" s="165">
        <f>ROUND(I521*H521,2)</f>
        <v>0</v>
      </c>
      <c r="BK521" s="20" t="s">
        <v>120</v>
      </c>
      <c r="BL521" s="20" t="s">
        <v>741</v>
      </c>
    </row>
    <row r="522" spans="2:64" s="1" customFormat="1">
      <c r="B522" s="37"/>
      <c r="C522" s="233"/>
      <c r="D522" s="233"/>
      <c r="E522" s="233"/>
      <c r="F522" s="237" t="s">
        <v>745</v>
      </c>
      <c r="G522" s="233"/>
      <c r="H522" s="233"/>
      <c r="I522" s="245"/>
      <c r="J522" s="245"/>
      <c r="K522" s="37"/>
      <c r="L522" s="177"/>
      <c r="M522" s="38"/>
      <c r="N522" s="38"/>
      <c r="O522" s="38"/>
      <c r="P522" s="38"/>
      <c r="Q522" s="38"/>
      <c r="R522" s="38"/>
      <c r="S522" s="65"/>
      <c r="AS522" s="20" t="s">
        <v>131</v>
      </c>
      <c r="AT522" s="20" t="s">
        <v>78</v>
      </c>
    </row>
    <row r="523" spans="2:64" s="1" customFormat="1" ht="25.5" customHeight="1">
      <c r="B523" s="153"/>
      <c r="C523" s="154" t="s">
        <v>720</v>
      </c>
      <c r="D523" s="154" t="s">
        <v>118</v>
      </c>
      <c r="E523" s="155" t="s">
        <v>386</v>
      </c>
      <c r="F523" s="242" t="s">
        <v>1193</v>
      </c>
      <c r="G523" s="157" t="s">
        <v>135</v>
      </c>
      <c r="H523" s="158">
        <v>1</v>
      </c>
      <c r="I523" s="159"/>
      <c r="J523" s="160">
        <f t="shared" si="6"/>
        <v>0</v>
      </c>
      <c r="K523" s="37"/>
      <c r="L523" s="161" t="s">
        <v>5</v>
      </c>
      <c r="M523" s="162" t="s">
        <v>41</v>
      </c>
      <c r="N523" s="38"/>
      <c r="O523" s="163">
        <f>N523*H523</f>
        <v>0</v>
      </c>
      <c r="P523" s="163">
        <v>0</v>
      </c>
      <c r="Q523" s="163">
        <f>P523*H523</f>
        <v>0</v>
      </c>
      <c r="R523" s="163">
        <v>0</v>
      </c>
      <c r="S523" s="164">
        <f>R523*H523</f>
        <v>0</v>
      </c>
      <c r="AQ523" s="20" t="s">
        <v>120</v>
      </c>
      <c r="AS523" s="20" t="s">
        <v>118</v>
      </c>
      <c r="AT523" s="20" t="s">
        <v>78</v>
      </c>
      <c r="AX523" s="20" t="s">
        <v>117</v>
      </c>
      <c r="BD523" s="165">
        <f>IF(M523="základní",J523,0)</f>
        <v>0</v>
      </c>
      <c r="BE523" s="165">
        <f>IF(M523="snížená",J523,0)</f>
        <v>0</v>
      </c>
      <c r="BF523" s="165">
        <f>IF(M523="zákl. přenesená",J523,0)</f>
        <v>0</v>
      </c>
      <c r="BG523" s="165">
        <f>IF(M523="sníž. přenesená",J523,0)</f>
        <v>0</v>
      </c>
      <c r="BH523" s="165">
        <f>IF(M523="nulová",J523,0)</f>
        <v>0</v>
      </c>
      <c r="BI523" s="20" t="s">
        <v>76</v>
      </c>
      <c r="BJ523" s="165">
        <f>ROUND(I523*H523,2)</f>
        <v>0</v>
      </c>
      <c r="BK523" s="20" t="s">
        <v>120</v>
      </c>
      <c r="BL523" s="20" t="s">
        <v>742</v>
      </c>
    </row>
    <row r="524" spans="2:64" s="1" customFormat="1">
      <c r="B524" s="37"/>
      <c r="C524" s="233"/>
      <c r="D524" s="233"/>
      <c r="E524" s="233"/>
      <c r="F524" s="237" t="s">
        <v>745</v>
      </c>
      <c r="G524" s="233"/>
      <c r="H524" s="233"/>
      <c r="I524" s="245"/>
      <c r="J524" s="245"/>
      <c r="K524" s="37"/>
      <c r="L524" s="177"/>
      <c r="M524" s="38"/>
      <c r="N524" s="38"/>
      <c r="O524" s="38"/>
      <c r="P524" s="38"/>
      <c r="Q524" s="38"/>
      <c r="R524" s="38"/>
      <c r="S524" s="65"/>
      <c r="AS524" s="20" t="s">
        <v>131</v>
      </c>
      <c r="AT524" s="20" t="s">
        <v>78</v>
      </c>
    </row>
    <row r="525" spans="2:64" s="1" customFormat="1" ht="16.5" customHeight="1">
      <c r="B525" s="153"/>
      <c r="C525" s="238" t="s">
        <v>762</v>
      </c>
      <c r="D525" s="238" t="s">
        <v>121</v>
      </c>
      <c r="E525" s="232" t="s">
        <v>388</v>
      </c>
      <c r="F525" s="243" t="s">
        <v>389</v>
      </c>
      <c r="G525" s="239" t="s">
        <v>135</v>
      </c>
      <c r="H525" s="240">
        <v>1</v>
      </c>
      <c r="I525" s="159"/>
      <c r="J525" s="160">
        <f t="shared" si="6"/>
        <v>0</v>
      </c>
      <c r="K525" s="173"/>
      <c r="L525" s="174" t="s">
        <v>5</v>
      </c>
      <c r="M525" s="175" t="s">
        <v>41</v>
      </c>
      <c r="N525" s="38"/>
      <c r="O525" s="163">
        <f>N525*H525</f>
        <v>0</v>
      </c>
      <c r="P525" s="163">
        <v>0</v>
      </c>
      <c r="Q525" s="163">
        <f>P525*H525</f>
        <v>0</v>
      </c>
      <c r="R525" s="163">
        <v>0</v>
      </c>
      <c r="S525" s="164">
        <f>R525*H525</f>
        <v>0</v>
      </c>
      <c r="AQ525" s="20" t="s">
        <v>122</v>
      </c>
      <c r="AS525" s="20" t="s">
        <v>121</v>
      </c>
      <c r="AT525" s="20" t="s">
        <v>78</v>
      </c>
      <c r="AX525" s="20" t="s">
        <v>117</v>
      </c>
      <c r="BD525" s="165">
        <f>IF(M525="základní",J525,0)</f>
        <v>0</v>
      </c>
      <c r="BE525" s="165">
        <f>IF(M525="snížená",J525,0)</f>
        <v>0</v>
      </c>
      <c r="BF525" s="165">
        <f>IF(M525="zákl. přenesená",J525,0)</f>
        <v>0</v>
      </c>
      <c r="BG525" s="165">
        <f>IF(M525="sníž. přenesená",J525,0)</f>
        <v>0</v>
      </c>
      <c r="BH525" s="165">
        <f>IF(M525="nulová",J525,0)</f>
        <v>0</v>
      </c>
      <c r="BI525" s="20" t="s">
        <v>76</v>
      </c>
      <c r="BJ525" s="165">
        <f>ROUND(I525*H525,2)</f>
        <v>0</v>
      </c>
      <c r="BK525" s="20" t="s">
        <v>120</v>
      </c>
      <c r="BL525" s="20" t="s">
        <v>744</v>
      </c>
    </row>
    <row r="526" spans="2:64" s="1" customFormat="1">
      <c r="B526" s="37"/>
      <c r="C526" s="233"/>
      <c r="D526" s="233"/>
      <c r="E526" s="233"/>
      <c r="F526" s="237" t="s">
        <v>745</v>
      </c>
      <c r="G526" s="233"/>
      <c r="H526" s="233"/>
      <c r="I526" s="245"/>
      <c r="J526" s="245"/>
      <c r="K526" s="37"/>
      <c r="L526" s="177"/>
      <c r="M526" s="38"/>
      <c r="N526" s="38"/>
      <c r="O526" s="38"/>
      <c r="P526" s="38"/>
      <c r="Q526" s="38"/>
      <c r="R526" s="38"/>
      <c r="S526" s="65"/>
      <c r="AS526" s="20" t="s">
        <v>131</v>
      </c>
      <c r="AT526" s="20" t="s">
        <v>78</v>
      </c>
    </row>
    <row r="527" spans="2:64" s="10" customFormat="1" ht="29.85" customHeight="1">
      <c r="B527" s="140"/>
      <c r="C527" s="154" t="s">
        <v>724</v>
      </c>
      <c r="D527" s="154" t="s">
        <v>118</v>
      </c>
      <c r="E527" s="155" t="s">
        <v>386</v>
      </c>
      <c r="F527" s="242" t="s">
        <v>1193</v>
      </c>
      <c r="G527" s="157" t="s">
        <v>135</v>
      </c>
      <c r="H527" s="158">
        <v>3</v>
      </c>
      <c r="I527" s="159"/>
      <c r="J527" s="160">
        <f t="shared" si="6"/>
        <v>0</v>
      </c>
      <c r="K527" s="140"/>
      <c r="L527" s="145"/>
      <c r="M527" s="146"/>
      <c r="N527" s="146"/>
      <c r="O527" s="147">
        <f>SUM(O528:O637)</f>
        <v>0</v>
      </c>
      <c r="P527" s="146"/>
      <c r="Q527" s="147">
        <f>SUM(Q528:Q637)</f>
        <v>0</v>
      </c>
      <c r="R527" s="146"/>
      <c r="S527" s="148">
        <f>SUM(S528:S637)</f>
        <v>0</v>
      </c>
      <c r="AQ527" s="141" t="s">
        <v>76</v>
      </c>
      <c r="AS527" s="149" t="s">
        <v>69</v>
      </c>
      <c r="AT527" s="149" t="s">
        <v>76</v>
      </c>
      <c r="AX527" s="141" t="s">
        <v>117</v>
      </c>
      <c r="BJ527" s="150">
        <f>SUM(BJ528:BJ637)</f>
        <v>0</v>
      </c>
    </row>
    <row r="528" spans="2:64" s="1" customFormat="1" ht="16.5" customHeight="1">
      <c r="B528" s="153"/>
      <c r="C528" s="233"/>
      <c r="D528" s="233"/>
      <c r="E528" s="233"/>
      <c r="F528" s="237" t="s">
        <v>745</v>
      </c>
      <c r="G528" s="233"/>
      <c r="H528" s="233"/>
      <c r="I528" s="245"/>
      <c r="J528" s="245"/>
      <c r="K528" s="37"/>
      <c r="L528" s="161" t="s">
        <v>5</v>
      </c>
      <c r="M528" s="162" t="s">
        <v>41</v>
      </c>
      <c r="N528" s="38"/>
      <c r="O528" s="163">
        <f>N528*H528</f>
        <v>0</v>
      </c>
      <c r="P528" s="163">
        <v>0</v>
      </c>
      <c r="Q528" s="163">
        <f>P528*H528</f>
        <v>0</v>
      </c>
      <c r="R528" s="163">
        <v>0</v>
      </c>
      <c r="S528" s="164">
        <f>R528*H528</f>
        <v>0</v>
      </c>
      <c r="AQ528" s="20" t="s">
        <v>120</v>
      </c>
      <c r="AS528" s="20" t="s">
        <v>118</v>
      </c>
      <c r="AT528" s="20" t="s">
        <v>78</v>
      </c>
      <c r="AX528" s="20" t="s">
        <v>117</v>
      </c>
      <c r="BD528" s="165">
        <f>IF(M528="základní",J528,0)</f>
        <v>0</v>
      </c>
      <c r="BE528" s="165">
        <f>IF(M528="snížená",J528,0)</f>
        <v>0</v>
      </c>
      <c r="BF528" s="165">
        <f>IF(M528="zákl. přenesená",J528,0)</f>
        <v>0</v>
      </c>
      <c r="BG528" s="165">
        <f>IF(M528="sníž. přenesená",J528,0)</f>
        <v>0</v>
      </c>
      <c r="BH528" s="165">
        <f>IF(M528="nulová",J528,0)</f>
        <v>0</v>
      </c>
      <c r="BI528" s="20" t="s">
        <v>76</v>
      </c>
      <c r="BJ528" s="165">
        <f>ROUND(I528*H528,2)</f>
        <v>0</v>
      </c>
      <c r="BK528" s="20" t="s">
        <v>120</v>
      </c>
      <c r="BL528" s="20" t="s">
        <v>746</v>
      </c>
    </row>
    <row r="529" spans="2:64" s="1" customFormat="1" ht="38.25" customHeight="1">
      <c r="B529" s="153"/>
      <c r="C529" s="238" t="s">
        <v>765</v>
      </c>
      <c r="D529" s="238" t="s">
        <v>121</v>
      </c>
      <c r="E529" s="232" t="s">
        <v>406</v>
      </c>
      <c r="F529" s="243" t="s">
        <v>407</v>
      </c>
      <c r="G529" s="239" t="s">
        <v>135</v>
      </c>
      <c r="H529" s="240">
        <v>3</v>
      </c>
      <c r="I529" s="159"/>
      <c r="J529" s="160">
        <f t="shared" si="6"/>
        <v>0</v>
      </c>
      <c r="K529" s="173"/>
      <c r="L529" s="174" t="s">
        <v>5</v>
      </c>
      <c r="M529" s="175" t="s">
        <v>41</v>
      </c>
      <c r="N529" s="38"/>
      <c r="O529" s="163">
        <f>N529*H529</f>
        <v>0</v>
      </c>
      <c r="P529" s="163">
        <v>0</v>
      </c>
      <c r="Q529" s="163">
        <f>P529*H529</f>
        <v>0</v>
      </c>
      <c r="R529" s="163">
        <v>0</v>
      </c>
      <c r="S529" s="164">
        <f>R529*H529</f>
        <v>0</v>
      </c>
      <c r="AQ529" s="20" t="s">
        <v>122</v>
      </c>
      <c r="AS529" s="20" t="s">
        <v>121</v>
      </c>
      <c r="AT529" s="20" t="s">
        <v>78</v>
      </c>
      <c r="AX529" s="20" t="s">
        <v>117</v>
      </c>
      <c r="BD529" s="165">
        <f>IF(M529="základní",J529,0)</f>
        <v>0</v>
      </c>
      <c r="BE529" s="165">
        <f>IF(M529="snížená",J529,0)</f>
        <v>0</v>
      </c>
      <c r="BF529" s="165">
        <f>IF(M529="zákl. přenesená",J529,0)</f>
        <v>0</v>
      </c>
      <c r="BG529" s="165">
        <f>IF(M529="sníž. přenesená",J529,0)</f>
        <v>0</v>
      </c>
      <c r="BH529" s="165">
        <f>IF(M529="nulová",J529,0)</f>
        <v>0</v>
      </c>
      <c r="BI529" s="20" t="s">
        <v>76</v>
      </c>
      <c r="BJ529" s="165">
        <f>ROUND(I529*H529,2)</f>
        <v>0</v>
      </c>
      <c r="BK529" s="20" t="s">
        <v>120</v>
      </c>
      <c r="BL529" s="20" t="s">
        <v>748</v>
      </c>
    </row>
    <row r="530" spans="2:64" s="1" customFormat="1">
      <c r="B530" s="37"/>
      <c r="C530" s="233"/>
      <c r="D530" s="233"/>
      <c r="E530" s="233"/>
      <c r="F530" s="237" t="s">
        <v>745</v>
      </c>
      <c r="G530" s="233"/>
      <c r="H530" s="233"/>
      <c r="I530" s="245"/>
      <c r="J530" s="245"/>
      <c r="K530" s="37"/>
      <c r="L530" s="177"/>
      <c r="M530" s="38"/>
      <c r="N530" s="38"/>
      <c r="O530" s="38"/>
      <c r="P530" s="38"/>
      <c r="Q530" s="38"/>
      <c r="R530" s="38"/>
      <c r="S530" s="65"/>
      <c r="AS530" s="20" t="s">
        <v>131</v>
      </c>
      <c r="AT530" s="20" t="s">
        <v>78</v>
      </c>
    </row>
    <row r="531" spans="2:64" s="1" customFormat="1" ht="25.5" customHeight="1">
      <c r="B531" s="153"/>
      <c r="C531" s="154" t="s">
        <v>727</v>
      </c>
      <c r="D531" s="154" t="s">
        <v>118</v>
      </c>
      <c r="E531" s="155" t="s">
        <v>772</v>
      </c>
      <c r="F531" s="242" t="s">
        <v>1231</v>
      </c>
      <c r="G531" s="157" t="s">
        <v>135</v>
      </c>
      <c r="H531" s="158">
        <v>1</v>
      </c>
      <c r="I531" s="159"/>
      <c r="J531" s="160">
        <f t="shared" si="6"/>
        <v>0</v>
      </c>
      <c r="K531" s="173"/>
      <c r="L531" s="174" t="s">
        <v>5</v>
      </c>
      <c r="M531" s="175" t="s">
        <v>41</v>
      </c>
      <c r="N531" s="38"/>
      <c r="O531" s="163">
        <f>N531*H531</f>
        <v>0</v>
      </c>
      <c r="P531" s="163">
        <v>0</v>
      </c>
      <c r="Q531" s="163">
        <f>P531*H531</f>
        <v>0</v>
      </c>
      <c r="R531" s="163">
        <v>0</v>
      </c>
      <c r="S531" s="164">
        <f>R531*H531</f>
        <v>0</v>
      </c>
      <c r="AQ531" s="20" t="s">
        <v>122</v>
      </c>
      <c r="AS531" s="20" t="s">
        <v>121</v>
      </c>
      <c r="AT531" s="20" t="s">
        <v>78</v>
      </c>
      <c r="AX531" s="20" t="s">
        <v>117</v>
      </c>
      <c r="BD531" s="165">
        <f>IF(M531="základní",J531,0)</f>
        <v>0</v>
      </c>
      <c r="BE531" s="165">
        <f>IF(M531="snížená",J531,0)</f>
        <v>0</v>
      </c>
      <c r="BF531" s="165">
        <f>IF(M531="zákl. přenesená",J531,0)</f>
        <v>0</v>
      </c>
      <c r="BG531" s="165">
        <f>IF(M531="sníž. přenesená",J531,0)</f>
        <v>0</v>
      </c>
      <c r="BH531" s="165">
        <f>IF(M531="nulová",J531,0)</f>
        <v>0</v>
      </c>
      <c r="BI531" s="20" t="s">
        <v>76</v>
      </c>
      <c r="BJ531" s="165">
        <f>ROUND(I531*H531,2)</f>
        <v>0</v>
      </c>
      <c r="BK531" s="20" t="s">
        <v>120</v>
      </c>
      <c r="BL531" s="20" t="s">
        <v>751</v>
      </c>
    </row>
    <row r="532" spans="2:64" s="1" customFormat="1">
      <c r="B532" s="37"/>
      <c r="C532" s="233"/>
      <c r="D532" s="233"/>
      <c r="E532" s="233"/>
      <c r="F532" s="237" t="s">
        <v>745</v>
      </c>
      <c r="G532" s="233"/>
      <c r="H532" s="233"/>
      <c r="I532" s="245"/>
      <c r="J532" s="245"/>
      <c r="K532" s="37"/>
      <c r="L532" s="177"/>
      <c r="M532" s="38"/>
      <c r="N532" s="38"/>
      <c r="O532" s="38"/>
      <c r="P532" s="38"/>
      <c r="Q532" s="38"/>
      <c r="R532" s="38"/>
      <c r="S532" s="65"/>
      <c r="AS532" s="20" t="s">
        <v>131</v>
      </c>
      <c r="AT532" s="20" t="s">
        <v>78</v>
      </c>
    </row>
    <row r="533" spans="2:64" s="1" customFormat="1" ht="25.5" customHeight="1">
      <c r="B533" s="153"/>
      <c r="C533" s="238" t="s">
        <v>768</v>
      </c>
      <c r="D533" s="238" t="s">
        <v>121</v>
      </c>
      <c r="E533" s="232" t="s">
        <v>774</v>
      </c>
      <c r="F533" s="243" t="s">
        <v>775</v>
      </c>
      <c r="G533" s="239" t="s">
        <v>135</v>
      </c>
      <c r="H533" s="240">
        <v>1</v>
      </c>
      <c r="I533" s="159"/>
      <c r="J533" s="160">
        <f t="shared" si="6"/>
        <v>0</v>
      </c>
      <c r="K533" s="37"/>
      <c r="L533" s="161" t="s">
        <v>5</v>
      </c>
      <c r="M533" s="162" t="s">
        <v>41</v>
      </c>
      <c r="N533" s="38"/>
      <c r="O533" s="163">
        <f>N533*H533</f>
        <v>0</v>
      </c>
      <c r="P533" s="163">
        <v>0</v>
      </c>
      <c r="Q533" s="163">
        <f>P533*H533</f>
        <v>0</v>
      </c>
      <c r="R533" s="163">
        <v>0</v>
      </c>
      <c r="S533" s="164">
        <f>R533*H533</f>
        <v>0</v>
      </c>
      <c r="AQ533" s="20" t="s">
        <v>120</v>
      </c>
      <c r="AS533" s="20" t="s">
        <v>118</v>
      </c>
      <c r="AT533" s="20" t="s">
        <v>78</v>
      </c>
      <c r="AX533" s="20" t="s">
        <v>117</v>
      </c>
      <c r="BD533" s="165">
        <f>IF(M533="základní",J533,0)</f>
        <v>0</v>
      </c>
      <c r="BE533" s="165">
        <f>IF(M533="snížená",J533,0)</f>
        <v>0</v>
      </c>
      <c r="BF533" s="165">
        <f>IF(M533="zákl. přenesená",J533,0)</f>
        <v>0</v>
      </c>
      <c r="BG533" s="165">
        <f>IF(M533="sníž. přenesená",J533,0)</f>
        <v>0</v>
      </c>
      <c r="BH533" s="165">
        <f>IF(M533="nulová",J533,0)</f>
        <v>0</v>
      </c>
      <c r="BI533" s="20" t="s">
        <v>76</v>
      </c>
      <c r="BJ533" s="165">
        <f>ROUND(I533*H533,2)</f>
        <v>0</v>
      </c>
      <c r="BK533" s="20" t="s">
        <v>120</v>
      </c>
      <c r="BL533" s="20" t="s">
        <v>753</v>
      </c>
    </row>
    <row r="534" spans="2:64" s="1" customFormat="1">
      <c r="B534" s="37"/>
      <c r="C534" s="233"/>
      <c r="D534" s="233"/>
      <c r="E534" s="233"/>
      <c r="F534" s="237" t="s">
        <v>745</v>
      </c>
      <c r="G534" s="233"/>
      <c r="H534" s="233"/>
      <c r="I534" s="245"/>
      <c r="J534" s="245"/>
      <c r="K534" s="37"/>
      <c r="L534" s="177"/>
      <c r="M534" s="38"/>
      <c r="N534" s="38"/>
      <c r="O534" s="38"/>
      <c r="P534" s="38"/>
      <c r="Q534" s="38"/>
      <c r="R534" s="38"/>
      <c r="S534" s="65"/>
      <c r="AS534" s="20" t="s">
        <v>131</v>
      </c>
      <c r="AT534" s="20" t="s">
        <v>78</v>
      </c>
    </row>
    <row r="535" spans="2:64" s="1" customFormat="1" ht="25.5" customHeight="1">
      <c r="B535" s="153"/>
      <c r="C535" s="154" t="s">
        <v>729</v>
      </c>
      <c r="D535" s="154" t="s">
        <v>118</v>
      </c>
      <c r="E535" s="155" t="s">
        <v>390</v>
      </c>
      <c r="F535" s="242" t="s">
        <v>1194</v>
      </c>
      <c r="G535" s="157" t="s">
        <v>135</v>
      </c>
      <c r="H535" s="158">
        <v>1</v>
      </c>
      <c r="I535" s="159"/>
      <c r="J535" s="160">
        <f t="shared" si="6"/>
        <v>0</v>
      </c>
      <c r="K535" s="173"/>
      <c r="L535" s="174" t="s">
        <v>5</v>
      </c>
      <c r="M535" s="175" t="s">
        <v>41</v>
      </c>
      <c r="N535" s="38"/>
      <c r="O535" s="163">
        <f>N535*H535</f>
        <v>0</v>
      </c>
      <c r="P535" s="163">
        <v>0</v>
      </c>
      <c r="Q535" s="163">
        <f>P535*H535</f>
        <v>0</v>
      </c>
      <c r="R535" s="163">
        <v>0</v>
      </c>
      <c r="S535" s="164">
        <f>R535*H535</f>
        <v>0</v>
      </c>
      <c r="AQ535" s="20" t="s">
        <v>122</v>
      </c>
      <c r="AS535" s="20" t="s">
        <v>121</v>
      </c>
      <c r="AT535" s="20" t="s">
        <v>78</v>
      </c>
      <c r="AX535" s="20" t="s">
        <v>117</v>
      </c>
      <c r="BD535" s="165">
        <f>IF(M535="základní",J535,0)</f>
        <v>0</v>
      </c>
      <c r="BE535" s="165">
        <f>IF(M535="snížená",J535,0)</f>
        <v>0</v>
      </c>
      <c r="BF535" s="165">
        <f>IF(M535="zákl. přenesená",J535,0)</f>
        <v>0</v>
      </c>
      <c r="BG535" s="165">
        <f>IF(M535="sníž. přenesená",J535,0)</f>
        <v>0</v>
      </c>
      <c r="BH535" s="165">
        <f>IF(M535="nulová",J535,0)</f>
        <v>0</v>
      </c>
      <c r="BI535" s="20" t="s">
        <v>76</v>
      </c>
      <c r="BJ535" s="165">
        <f>ROUND(I535*H535,2)</f>
        <v>0</v>
      </c>
      <c r="BK535" s="20" t="s">
        <v>120</v>
      </c>
      <c r="BL535" s="20" t="s">
        <v>754</v>
      </c>
    </row>
    <row r="536" spans="2:64" s="1" customFormat="1">
      <c r="B536" s="37"/>
      <c r="C536" s="233"/>
      <c r="D536" s="233"/>
      <c r="E536" s="233"/>
      <c r="F536" s="237" t="s">
        <v>745</v>
      </c>
      <c r="G536" s="233"/>
      <c r="H536" s="233"/>
      <c r="I536" s="245"/>
      <c r="J536" s="245"/>
      <c r="K536" s="37"/>
      <c r="L536" s="177"/>
      <c r="M536" s="38"/>
      <c r="N536" s="38"/>
      <c r="O536" s="38"/>
      <c r="P536" s="38"/>
      <c r="Q536" s="38"/>
      <c r="R536" s="38"/>
      <c r="S536" s="65"/>
      <c r="AS536" s="20" t="s">
        <v>131</v>
      </c>
      <c r="AT536" s="20" t="s">
        <v>78</v>
      </c>
    </row>
    <row r="537" spans="2:64" s="1" customFormat="1" ht="16.5" customHeight="1">
      <c r="B537" s="153"/>
      <c r="C537" s="238" t="s">
        <v>771</v>
      </c>
      <c r="D537" s="238" t="s">
        <v>121</v>
      </c>
      <c r="E537" s="234" t="s">
        <v>1195</v>
      </c>
      <c r="F537" s="243" t="s">
        <v>1196</v>
      </c>
      <c r="G537" s="239" t="s">
        <v>135</v>
      </c>
      <c r="H537" s="240">
        <v>1</v>
      </c>
      <c r="I537" s="159"/>
      <c r="J537" s="160">
        <f t="shared" si="6"/>
        <v>0</v>
      </c>
      <c r="K537" s="37"/>
      <c r="L537" s="161" t="s">
        <v>5</v>
      </c>
      <c r="M537" s="162" t="s">
        <v>41</v>
      </c>
      <c r="N537" s="38"/>
      <c r="O537" s="163">
        <f>N537*H537</f>
        <v>0</v>
      </c>
      <c r="P537" s="163">
        <v>0</v>
      </c>
      <c r="Q537" s="163">
        <f>P537*H537</f>
        <v>0</v>
      </c>
      <c r="R537" s="163">
        <v>0</v>
      </c>
      <c r="S537" s="164">
        <f>R537*H537</f>
        <v>0</v>
      </c>
      <c r="AQ537" s="20" t="s">
        <v>120</v>
      </c>
      <c r="AS537" s="20" t="s">
        <v>118</v>
      </c>
      <c r="AT537" s="20" t="s">
        <v>78</v>
      </c>
      <c r="AX537" s="20" t="s">
        <v>117</v>
      </c>
      <c r="BD537" s="165">
        <f>IF(M537="základní",J537,0)</f>
        <v>0</v>
      </c>
      <c r="BE537" s="165">
        <f>IF(M537="snížená",J537,0)</f>
        <v>0</v>
      </c>
      <c r="BF537" s="165">
        <f>IF(M537="zákl. přenesená",J537,0)</f>
        <v>0</v>
      </c>
      <c r="BG537" s="165">
        <f>IF(M537="sníž. přenesená",J537,0)</f>
        <v>0</v>
      </c>
      <c r="BH537" s="165">
        <f>IF(M537="nulová",J537,0)</f>
        <v>0</v>
      </c>
      <c r="BI537" s="20" t="s">
        <v>76</v>
      </c>
      <c r="BJ537" s="165">
        <f>ROUND(I537*H537,2)</f>
        <v>0</v>
      </c>
      <c r="BK537" s="20" t="s">
        <v>120</v>
      </c>
      <c r="BL537" s="20" t="s">
        <v>756</v>
      </c>
    </row>
    <row r="538" spans="2:64" s="1" customFormat="1">
      <c r="B538" s="37"/>
      <c r="C538" s="233"/>
      <c r="D538" s="233"/>
      <c r="E538" s="233"/>
      <c r="F538" s="237" t="s">
        <v>745</v>
      </c>
      <c r="G538" s="233"/>
      <c r="H538" s="233"/>
      <c r="I538" s="245"/>
      <c r="J538" s="245"/>
      <c r="K538" s="37"/>
      <c r="L538" s="177"/>
      <c r="M538" s="38"/>
      <c r="N538" s="38"/>
      <c r="O538" s="38"/>
      <c r="P538" s="38"/>
      <c r="Q538" s="38"/>
      <c r="R538" s="38"/>
      <c r="S538" s="65"/>
      <c r="AS538" s="20" t="s">
        <v>131</v>
      </c>
      <c r="AT538" s="20" t="s">
        <v>78</v>
      </c>
    </row>
    <row r="539" spans="2:64" s="1" customFormat="1" ht="51" customHeight="1">
      <c r="B539" s="153"/>
      <c r="C539" s="154" t="s">
        <v>732</v>
      </c>
      <c r="D539" s="154" t="s">
        <v>118</v>
      </c>
      <c r="E539" s="155" t="s">
        <v>414</v>
      </c>
      <c r="F539" s="242" t="s">
        <v>1202</v>
      </c>
      <c r="G539" s="157" t="s">
        <v>135</v>
      </c>
      <c r="H539" s="158">
        <v>1</v>
      </c>
      <c r="I539" s="159"/>
      <c r="J539" s="160">
        <f t="shared" si="6"/>
        <v>0</v>
      </c>
      <c r="K539" s="173"/>
      <c r="L539" s="174" t="s">
        <v>5</v>
      </c>
      <c r="M539" s="175" t="s">
        <v>41</v>
      </c>
      <c r="N539" s="38"/>
      <c r="O539" s="163">
        <f>N539*H539</f>
        <v>0</v>
      </c>
      <c r="P539" s="163">
        <v>0</v>
      </c>
      <c r="Q539" s="163">
        <f>P539*H539</f>
        <v>0</v>
      </c>
      <c r="R539" s="163">
        <v>0</v>
      </c>
      <c r="S539" s="164">
        <f>R539*H539</f>
        <v>0</v>
      </c>
      <c r="AQ539" s="20" t="s">
        <v>122</v>
      </c>
      <c r="AS539" s="20" t="s">
        <v>121</v>
      </c>
      <c r="AT539" s="20" t="s">
        <v>78</v>
      </c>
      <c r="AX539" s="20" t="s">
        <v>117</v>
      </c>
      <c r="BD539" s="165">
        <f>IF(M539="základní",J539,0)</f>
        <v>0</v>
      </c>
      <c r="BE539" s="165">
        <f>IF(M539="snížená",J539,0)</f>
        <v>0</v>
      </c>
      <c r="BF539" s="165">
        <f>IF(M539="zákl. přenesená",J539,0)</f>
        <v>0</v>
      </c>
      <c r="BG539" s="165">
        <f>IF(M539="sníž. přenesená",J539,0)</f>
        <v>0</v>
      </c>
      <c r="BH539" s="165">
        <f>IF(M539="nulová",J539,0)</f>
        <v>0</v>
      </c>
      <c r="BI539" s="20" t="s">
        <v>76</v>
      </c>
      <c r="BJ539" s="165">
        <f>ROUND(I539*H539,2)</f>
        <v>0</v>
      </c>
      <c r="BK539" s="20" t="s">
        <v>120</v>
      </c>
      <c r="BL539" s="20" t="s">
        <v>758</v>
      </c>
    </row>
    <row r="540" spans="2:64" s="1" customFormat="1">
      <c r="B540" s="37"/>
      <c r="C540" s="233"/>
      <c r="D540" s="233"/>
      <c r="E540" s="233"/>
      <c r="F540" s="237" t="s">
        <v>745</v>
      </c>
      <c r="G540" s="233"/>
      <c r="H540" s="233"/>
      <c r="I540" s="245"/>
      <c r="J540" s="245"/>
      <c r="K540" s="37"/>
      <c r="L540" s="177"/>
      <c r="M540" s="38"/>
      <c r="N540" s="38"/>
      <c r="O540" s="38"/>
      <c r="P540" s="38"/>
      <c r="Q540" s="38"/>
      <c r="R540" s="38"/>
      <c r="S540" s="65"/>
      <c r="AS540" s="20" t="s">
        <v>131</v>
      </c>
      <c r="AT540" s="20" t="s">
        <v>78</v>
      </c>
    </row>
    <row r="541" spans="2:64" s="1" customFormat="1" ht="16.5" customHeight="1">
      <c r="B541" s="153"/>
      <c r="C541" s="238" t="s">
        <v>777</v>
      </c>
      <c r="D541" s="238" t="s">
        <v>121</v>
      </c>
      <c r="E541" s="232" t="s">
        <v>417</v>
      </c>
      <c r="F541" s="243" t="s">
        <v>418</v>
      </c>
      <c r="G541" s="239" t="s">
        <v>135</v>
      </c>
      <c r="H541" s="240">
        <v>1</v>
      </c>
      <c r="I541" s="159"/>
      <c r="J541" s="160">
        <f t="shared" si="6"/>
        <v>0</v>
      </c>
      <c r="K541" s="37"/>
      <c r="L541" s="161" t="s">
        <v>5</v>
      </c>
      <c r="M541" s="162" t="s">
        <v>41</v>
      </c>
      <c r="N541" s="38"/>
      <c r="O541" s="163">
        <f>N541*H541</f>
        <v>0</v>
      </c>
      <c r="P541" s="163">
        <v>0</v>
      </c>
      <c r="Q541" s="163">
        <f>P541*H541</f>
        <v>0</v>
      </c>
      <c r="R541" s="163">
        <v>0</v>
      </c>
      <c r="S541" s="164">
        <f>R541*H541</f>
        <v>0</v>
      </c>
      <c r="AQ541" s="20" t="s">
        <v>120</v>
      </c>
      <c r="AS541" s="20" t="s">
        <v>118</v>
      </c>
      <c r="AT541" s="20" t="s">
        <v>78</v>
      </c>
      <c r="AX541" s="20" t="s">
        <v>117</v>
      </c>
      <c r="BD541" s="165">
        <f>IF(M541="základní",J541,0)</f>
        <v>0</v>
      </c>
      <c r="BE541" s="165">
        <f>IF(M541="snížená",J541,0)</f>
        <v>0</v>
      </c>
      <c r="BF541" s="165">
        <f>IF(M541="zákl. přenesená",J541,0)</f>
        <v>0</v>
      </c>
      <c r="BG541" s="165">
        <f>IF(M541="sníž. přenesená",J541,0)</f>
        <v>0</v>
      </c>
      <c r="BH541" s="165">
        <f>IF(M541="nulová",J541,0)</f>
        <v>0</v>
      </c>
      <c r="BI541" s="20" t="s">
        <v>76</v>
      </c>
      <c r="BJ541" s="165">
        <f>ROUND(I541*H541,2)</f>
        <v>0</v>
      </c>
      <c r="BK541" s="20" t="s">
        <v>120</v>
      </c>
      <c r="BL541" s="20" t="s">
        <v>760</v>
      </c>
    </row>
    <row r="542" spans="2:64" s="1" customFormat="1">
      <c r="B542" s="37"/>
      <c r="C542" s="233"/>
      <c r="D542" s="233"/>
      <c r="E542" s="233"/>
      <c r="F542" s="237" t="s">
        <v>745</v>
      </c>
      <c r="G542" s="233"/>
      <c r="H542" s="233"/>
      <c r="I542" s="245"/>
      <c r="J542" s="245"/>
      <c r="K542" s="37"/>
      <c r="L542" s="177"/>
      <c r="M542" s="38"/>
      <c r="N542" s="38"/>
      <c r="O542" s="38"/>
      <c r="P542" s="38"/>
      <c r="Q542" s="38"/>
      <c r="R542" s="38"/>
      <c r="S542" s="65"/>
      <c r="AS542" s="20" t="s">
        <v>131</v>
      </c>
      <c r="AT542" s="20" t="s">
        <v>78</v>
      </c>
    </row>
    <row r="543" spans="2:64" s="1" customFormat="1" ht="25.5" customHeight="1">
      <c r="B543" s="153"/>
      <c r="C543" s="154" t="s">
        <v>735</v>
      </c>
      <c r="D543" s="154" t="s">
        <v>118</v>
      </c>
      <c r="E543" s="155" t="s">
        <v>428</v>
      </c>
      <c r="F543" s="242" t="s">
        <v>429</v>
      </c>
      <c r="G543" s="157" t="s">
        <v>135</v>
      </c>
      <c r="H543" s="158">
        <v>1</v>
      </c>
      <c r="I543" s="159"/>
      <c r="J543" s="160">
        <f t="shared" si="6"/>
        <v>0</v>
      </c>
      <c r="K543" s="173"/>
      <c r="L543" s="174" t="s">
        <v>5</v>
      </c>
      <c r="M543" s="175" t="s">
        <v>41</v>
      </c>
      <c r="N543" s="38"/>
      <c r="O543" s="163">
        <f>N543*H543</f>
        <v>0</v>
      </c>
      <c r="P543" s="163">
        <v>0</v>
      </c>
      <c r="Q543" s="163">
        <f>P543*H543</f>
        <v>0</v>
      </c>
      <c r="R543" s="163">
        <v>0</v>
      </c>
      <c r="S543" s="164">
        <f>R543*H543</f>
        <v>0</v>
      </c>
      <c r="AQ543" s="20" t="s">
        <v>122</v>
      </c>
      <c r="AS543" s="20" t="s">
        <v>121</v>
      </c>
      <c r="AT543" s="20" t="s">
        <v>78</v>
      </c>
      <c r="AX543" s="20" t="s">
        <v>117</v>
      </c>
      <c r="BD543" s="165">
        <f>IF(M543="základní",J543,0)</f>
        <v>0</v>
      </c>
      <c r="BE543" s="165">
        <f>IF(M543="snížená",J543,0)</f>
        <v>0</v>
      </c>
      <c r="BF543" s="165">
        <f>IF(M543="zákl. přenesená",J543,0)</f>
        <v>0</v>
      </c>
      <c r="BG543" s="165">
        <f>IF(M543="sníž. přenesená",J543,0)</f>
        <v>0</v>
      </c>
      <c r="BH543" s="165">
        <f>IF(M543="nulová",J543,0)</f>
        <v>0</v>
      </c>
      <c r="BI543" s="20" t="s">
        <v>76</v>
      </c>
      <c r="BJ543" s="165">
        <f>ROUND(I543*H543,2)</f>
        <v>0</v>
      </c>
      <c r="BK543" s="20" t="s">
        <v>120</v>
      </c>
      <c r="BL543" s="20" t="s">
        <v>761</v>
      </c>
    </row>
    <row r="544" spans="2:64" s="1" customFormat="1">
      <c r="B544" s="37"/>
      <c r="C544" s="233"/>
      <c r="D544" s="233"/>
      <c r="E544" s="233"/>
      <c r="F544" s="237" t="s">
        <v>745</v>
      </c>
      <c r="G544" s="233"/>
      <c r="H544" s="233"/>
      <c r="I544" s="245"/>
      <c r="J544" s="245"/>
      <c r="K544" s="37"/>
      <c r="L544" s="177"/>
      <c r="M544" s="38"/>
      <c r="N544" s="38"/>
      <c r="O544" s="38"/>
      <c r="P544" s="38"/>
      <c r="Q544" s="38"/>
      <c r="R544" s="38"/>
      <c r="S544" s="65"/>
      <c r="AS544" s="20" t="s">
        <v>131</v>
      </c>
      <c r="AT544" s="20" t="s">
        <v>78</v>
      </c>
    </row>
    <row r="545" spans="2:64" s="1" customFormat="1" ht="16.5" customHeight="1">
      <c r="B545" s="153"/>
      <c r="C545" s="238" t="s">
        <v>780</v>
      </c>
      <c r="D545" s="238" t="s">
        <v>121</v>
      </c>
      <c r="E545" s="232" t="s">
        <v>431</v>
      </c>
      <c r="F545" s="243" t="s">
        <v>432</v>
      </c>
      <c r="G545" s="239" t="s">
        <v>135</v>
      </c>
      <c r="H545" s="240">
        <v>1</v>
      </c>
      <c r="I545" s="159"/>
      <c r="J545" s="160">
        <f t="shared" si="6"/>
        <v>0</v>
      </c>
      <c r="K545" s="37"/>
      <c r="L545" s="161" t="s">
        <v>5</v>
      </c>
      <c r="M545" s="162" t="s">
        <v>41</v>
      </c>
      <c r="N545" s="38"/>
      <c r="O545" s="163">
        <f>N545*H545</f>
        <v>0</v>
      </c>
      <c r="P545" s="163">
        <v>0</v>
      </c>
      <c r="Q545" s="163">
        <f>P545*H545</f>
        <v>0</v>
      </c>
      <c r="R545" s="163">
        <v>0</v>
      </c>
      <c r="S545" s="164">
        <f>R545*H545</f>
        <v>0</v>
      </c>
      <c r="AQ545" s="20" t="s">
        <v>120</v>
      </c>
      <c r="AS545" s="20" t="s">
        <v>118</v>
      </c>
      <c r="AT545" s="20" t="s">
        <v>78</v>
      </c>
      <c r="AX545" s="20" t="s">
        <v>117</v>
      </c>
      <c r="BD545" s="165">
        <f>IF(M545="základní",J545,0)</f>
        <v>0</v>
      </c>
      <c r="BE545" s="165">
        <f>IF(M545="snížená",J545,0)</f>
        <v>0</v>
      </c>
      <c r="BF545" s="165">
        <f>IF(M545="zákl. přenesená",J545,0)</f>
        <v>0</v>
      </c>
      <c r="BG545" s="165">
        <f>IF(M545="sníž. přenesená",J545,0)</f>
        <v>0</v>
      </c>
      <c r="BH545" s="165">
        <f>IF(M545="nulová",J545,0)</f>
        <v>0</v>
      </c>
      <c r="BI545" s="20" t="s">
        <v>76</v>
      </c>
      <c r="BJ545" s="165">
        <f>ROUND(I545*H545,2)</f>
        <v>0</v>
      </c>
      <c r="BK545" s="20" t="s">
        <v>120</v>
      </c>
      <c r="BL545" s="20" t="s">
        <v>763</v>
      </c>
    </row>
    <row r="546" spans="2:64" s="1" customFormat="1">
      <c r="B546" s="37"/>
      <c r="C546" s="233"/>
      <c r="D546" s="233"/>
      <c r="E546" s="233"/>
      <c r="F546" s="237" t="s">
        <v>745</v>
      </c>
      <c r="G546" s="233"/>
      <c r="H546" s="233"/>
      <c r="I546" s="245"/>
      <c r="J546" s="245"/>
      <c r="K546" s="37"/>
      <c r="L546" s="177"/>
      <c r="M546" s="38"/>
      <c r="N546" s="38"/>
      <c r="O546" s="38"/>
      <c r="P546" s="38"/>
      <c r="Q546" s="38"/>
      <c r="R546" s="38"/>
      <c r="S546" s="65"/>
      <c r="AS546" s="20" t="s">
        <v>131</v>
      </c>
      <c r="AT546" s="20" t="s">
        <v>78</v>
      </c>
    </row>
    <row r="547" spans="2:64" s="1" customFormat="1" ht="51" customHeight="1">
      <c r="B547" s="153"/>
      <c r="C547" s="154" t="s">
        <v>738</v>
      </c>
      <c r="D547" s="154" t="s">
        <v>118</v>
      </c>
      <c r="E547" s="155" t="s">
        <v>443</v>
      </c>
      <c r="F547" s="242" t="s">
        <v>444</v>
      </c>
      <c r="G547" s="157" t="s">
        <v>135</v>
      </c>
      <c r="H547" s="158">
        <v>1</v>
      </c>
      <c r="I547" s="159"/>
      <c r="J547" s="160">
        <f t="shared" si="6"/>
        <v>0</v>
      </c>
      <c r="K547" s="173"/>
      <c r="L547" s="174" t="s">
        <v>5</v>
      </c>
      <c r="M547" s="175" t="s">
        <v>41</v>
      </c>
      <c r="N547" s="38"/>
      <c r="O547" s="163">
        <f>N547*H547</f>
        <v>0</v>
      </c>
      <c r="P547" s="163">
        <v>0</v>
      </c>
      <c r="Q547" s="163">
        <f>P547*H547</f>
        <v>0</v>
      </c>
      <c r="R547" s="163">
        <v>0</v>
      </c>
      <c r="S547" s="164">
        <f>R547*H547</f>
        <v>0</v>
      </c>
      <c r="AQ547" s="20" t="s">
        <v>122</v>
      </c>
      <c r="AS547" s="20" t="s">
        <v>121</v>
      </c>
      <c r="AT547" s="20" t="s">
        <v>78</v>
      </c>
      <c r="AX547" s="20" t="s">
        <v>117</v>
      </c>
      <c r="BD547" s="165">
        <f>IF(M547="základní",J547,0)</f>
        <v>0</v>
      </c>
      <c r="BE547" s="165">
        <f>IF(M547="snížená",J547,0)</f>
        <v>0</v>
      </c>
      <c r="BF547" s="165">
        <f>IF(M547="zákl. přenesená",J547,0)</f>
        <v>0</v>
      </c>
      <c r="BG547" s="165">
        <f>IF(M547="sníž. přenesená",J547,0)</f>
        <v>0</v>
      </c>
      <c r="BH547" s="165">
        <f>IF(M547="nulová",J547,0)</f>
        <v>0</v>
      </c>
      <c r="BI547" s="20" t="s">
        <v>76</v>
      </c>
      <c r="BJ547" s="165">
        <f>ROUND(I547*H547,2)</f>
        <v>0</v>
      </c>
      <c r="BK547" s="20" t="s">
        <v>120</v>
      </c>
      <c r="BL547" s="20" t="s">
        <v>764</v>
      </c>
    </row>
    <row r="548" spans="2:64" s="1" customFormat="1">
      <c r="B548" s="37"/>
      <c r="C548" s="233"/>
      <c r="D548" s="233"/>
      <c r="E548" s="233"/>
      <c r="F548" s="237" t="s">
        <v>745</v>
      </c>
      <c r="G548" s="233"/>
      <c r="H548" s="233"/>
      <c r="I548" s="245"/>
      <c r="J548" s="245"/>
      <c r="K548" s="37"/>
      <c r="L548" s="177"/>
      <c r="M548" s="38"/>
      <c r="N548" s="38"/>
      <c r="O548" s="38"/>
      <c r="P548" s="38"/>
      <c r="Q548" s="38"/>
      <c r="R548" s="38"/>
      <c r="S548" s="65"/>
      <c r="AS548" s="20" t="s">
        <v>131</v>
      </c>
      <c r="AT548" s="20" t="s">
        <v>78</v>
      </c>
    </row>
    <row r="549" spans="2:64" s="1" customFormat="1" ht="25.5" customHeight="1">
      <c r="B549" s="153"/>
      <c r="C549" s="238" t="s">
        <v>783</v>
      </c>
      <c r="D549" s="238" t="s">
        <v>121</v>
      </c>
      <c r="E549" s="232" t="s">
        <v>446</v>
      </c>
      <c r="F549" s="243" t="s">
        <v>1208</v>
      </c>
      <c r="G549" s="239" t="s">
        <v>135</v>
      </c>
      <c r="H549" s="240">
        <v>1</v>
      </c>
      <c r="I549" s="159"/>
      <c r="J549" s="160">
        <f t="shared" ref="J549:J609" si="7">ROUND(I549*H549,2)</f>
        <v>0</v>
      </c>
      <c r="K549" s="37"/>
      <c r="L549" s="161" t="s">
        <v>5</v>
      </c>
      <c r="M549" s="162" t="s">
        <v>41</v>
      </c>
      <c r="N549" s="38"/>
      <c r="O549" s="163">
        <f>N549*H549</f>
        <v>0</v>
      </c>
      <c r="P549" s="163">
        <v>0</v>
      </c>
      <c r="Q549" s="163">
        <f>P549*H549</f>
        <v>0</v>
      </c>
      <c r="R549" s="163">
        <v>0</v>
      </c>
      <c r="S549" s="164">
        <f>R549*H549</f>
        <v>0</v>
      </c>
      <c r="AQ549" s="20" t="s">
        <v>120</v>
      </c>
      <c r="AS549" s="20" t="s">
        <v>118</v>
      </c>
      <c r="AT549" s="20" t="s">
        <v>78</v>
      </c>
      <c r="AX549" s="20" t="s">
        <v>117</v>
      </c>
      <c r="BD549" s="165">
        <f>IF(M549="základní",J549,0)</f>
        <v>0</v>
      </c>
      <c r="BE549" s="165">
        <f>IF(M549="snížená",J549,0)</f>
        <v>0</v>
      </c>
      <c r="BF549" s="165">
        <f>IF(M549="zákl. přenesená",J549,0)</f>
        <v>0</v>
      </c>
      <c r="BG549" s="165">
        <f>IF(M549="sníž. přenesená",J549,0)</f>
        <v>0</v>
      </c>
      <c r="BH549" s="165">
        <f>IF(M549="nulová",J549,0)</f>
        <v>0</v>
      </c>
      <c r="BI549" s="20" t="s">
        <v>76</v>
      </c>
      <c r="BJ549" s="165">
        <f>ROUND(I549*H549,2)</f>
        <v>0</v>
      </c>
      <c r="BK549" s="20" t="s">
        <v>120</v>
      </c>
      <c r="BL549" s="20" t="s">
        <v>766</v>
      </c>
    </row>
    <row r="550" spans="2:64" s="1" customFormat="1">
      <c r="B550" s="37"/>
      <c r="C550" s="233"/>
      <c r="D550" s="233"/>
      <c r="E550" s="233"/>
      <c r="F550" s="237" t="s">
        <v>745</v>
      </c>
      <c r="G550" s="233"/>
      <c r="H550" s="233"/>
      <c r="I550" s="245"/>
      <c r="J550" s="245"/>
      <c r="K550" s="37"/>
      <c r="L550" s="177"/>
      <c r="M550" s="38"/>
      <c r="N550" s="38"/>
      <c r="O550" s="38"/>
      <c r="P550" s="38"/>
      <c r="Q550" s="38"/>
      <c r="R550" s="38"/>
      <c r="S550" s="65"/>
      <c r="AS550" s="20" t="s">
        <v>131</v>
      </c>
      <c r="AT550" s="20" t="s">
        <v>78</v>
      </c>
    </row>
    <row r="551" spans="2:64" s="1" customFormat="1" ht="25.5" customHeight="1">
      <c r="B551" s="153"/>
      <c r="C551" s="154" t="s">
        <v>741</v>
      </c>
      <c r="D551" s="154" t="s">
        <v>118</v>
      </c>
      <c r="E551" s="155" t="s">
        <v>447</v>
      </c>
      <c r="F551" s="242" t="s">
        <v>448</v>
      </c>
      <c r="G551" s="157" t="s">
        <v>135</v>
      </c>
      <c r="H551" s="158">
        <v>1</v>
      </c>
      <c r="I551" s="159"/>
      <c r="J551" s="160">
        <f t="shared" si="7"/>
        <v>0</v>
      </c>
      <c r="K551" s="173"/>
      <c r="L551" s="174" t="s">
        <v>5</v>
      </c>
      <c r="M551" s="175" t="s">
        <v>41</v>
      </c>
      <c r="N551" s="38"/>
      <c r="O551" s="163">
        <f>N551*H551</f>
        <v>0</v>
      </c>
      <c r="P551" s="163">
        <v>0</v>
      </c>
      <c r="Q551" s="163">
        <f>P551*H551</f>
        <v>0</v>
      </c>
      <c r="R551" s="163">
        <v>0</v>
      </c>
      <c r="S551" s="164">
        <f>R551*H551</f>
        <v>0</v>
      </c>
      <c r="AQ551" s="20" t="s">
        <v>122</v>
      </c>
      <c r="AS551" s="20" t="s">
        <v>121</v>
      </c>
      <c r="AT551" s="20" t="s">
        <v>78</v>
      </c>
      <c r="AX551" s="20" t="s">
        <v>117</v>
      </c>
      <c r="BD551" s="165">
        <f>IF(M551="základní",J551,0)</f>
        <v>0</v>
      </c>
      <c r="BE551" s="165">
        <f>IF(M551="snížená",J551,0)</f>
        <v>0</v>
      </c>
      <c r="BF551" s="165">
        <f>IF(M551="zákl. přenesená",J551,0)</f>
        <v>0</v>
      </c>
      <c r="BG551" s="165">
        <f>IF(M551="sníž. přenesená",J551,0)</f>
        <v>0</v>
      </c>
      <c r="BH551" s="165">
        <f>IF(M551="nulová",J551,0)</f>
        <v>0</v>
      </c>
      <c r="BI551" s="20" t="s">
        <v>76</v>
      </c>
      <c r="BJ551" s="165">
        <f>ROUND(I551*H551,2)</f>
        <v>0</v>
      </c>
      <c r="BK551" s="20" t="s">
        <v>120</v>
      </c>
      <c r="BL551" s="20" t="s">
        <v>767</v>
      </c>
    </row>
    <row r="552" spans="2:64" s="1" customFormat="1">
      <c r="B552" s="37"/>
      <c r="C552" s="233"/>
      <c r="D552" s="233"/>
      <c r="E552" s="233"/>
      <c r="F552" s="237" t="s">
        <v>745</v>
      </c>
      <c r="G552" s="233"/>
      <c r="H552" s="233"/>
      <c r="I552" s="245"/>
      <c r="J552" s="245"/>
      <c r="K552" s="37"/>
      <c r="L552" s="177"/>
      <c r="M552" s="38"/>
      <c r="N552" s="38"/>
      <c r="O552" s="38"/>
      <c r="P552" s="38"/>
      <c r="Q552" s="38"/>
      <c r="R552" s="38"/>
      <c r="S552" s="65"/>
      <c r="AS552" s="20" t="s">
        <v>131</v>
      </c>
      <c r="AT552" s="20" t="s">
        <v>78</v>
      </c>
    </row>
    <row r="553" spans="2:64" s="1" customFormat="1" ht="25.5" customHeight="1">
      <c r="B553" s="153"/>
      <c r="C553" s="238" t="s">
        <v>786</v>
      </c>
      <c r="D553" s="238" t="s">
        <v>121</v>
      </c>
      <c r="E553" s="232" t="s">
        <v>450</v>
      </c>
      <c r="F553" s="243" t="s">
        <v>451</v>
      </c>
      <c r="G553" s="239" t="s">
        <v>135</v>
      </c>
      <c r="H553" s="240">
        <v>1</v>
      </c>
      <c r="I553" s="159"/>
      <c r="J553" s="160">
        <f t="shared" si="7"/>
        <v>0</v>
      </c>
      <c r="K553" s="37"/>
      <c r="L553" s="161" t="s">
        <v>5</v>
      </c>
      <c r="M553" s="162" t="s">
        <v>41</v>
      </c>
      <c r="N553" s="38"/>
      <c r="O553" s="163">
        <f>N553*H553</f>
        <v>0</v>
      </c>
      <c r="P553" s="163">
        <v>0</v>
      </c>
      <c r="Q553" s="163">
        <f>P553*H553</f>
        <v>0</v>
      </c>
      <c r="R553" s="163">
        <v>0</v>
      </c>
      <c r="S553" s="164">
        <f>R553*H553</f>
        <v>0</v>
      </c>
      <c r="AQ553" s="20" t="s">
        <v>120</v>
      </c>
      <c r="AS553" s="20" t="s">
        <v>118</v>
      </c>
      <c r="AT553" s="20" t="s">
        <v>78</v>
      </c>
      <c r="AX553" s="20" t="s">
        <v>117</v>
      </c>
      <c r="BD553" s="165">
        <f>IF(M553="základní",J553,0)</f>
        <v>0</v>
      </c>
      <c r="BE553" s="165">
        <f>IF(M553="snížená",J553,0)</f>
        <v>0</v>
      </c>
      <c r="BF553" s="165">
        <f>IF(M553="zákl. přenesená",J553,0)</f>
        <v>0</v>
      </c>
      <c r="BG553" s="165">
        <f>IF(M553="sníž. přenesená",J553,0)</f>
        <v>0</v>
      </c>
      <c r="BH553" s="165">
        <f>IF(M553="nulová",J553,0)</f>
        <v>0</v>
      </c>
      <c r="BI553" s="20" t="s">
        <v>76</v>
      </c>
      <c r="BJ553" s="165">
        <f>ROUND(I553*H553,2)</f>
        <v>0</v>
      </c>
      <c r="BK553" s="20" t="s">
        <v>120</v>
      </c>
      <c r="BL553" s="20" t="s">
        <v>769</v>
      </c>
    </row>
    <row r="554" spans="2:64" s="1" customFormat="1">
      <c r="B554" s="37"/>
      <c r="C554" s="233"/>
      <c r="D554" s="233"/>
      <c r="E554" s="233"/>
      <c r="F554" s="237" t="s">
        <v>745</v>
      </c>
      <c r="G554" s="233"/>
      <c r="H554" s="233"/>
      <c r="I554" s="245"/>
      <c r="J554" s="245"/>
      <c r="K554" s="37"/>
      <c r="L554" s="177"/>
      <c r="M554" s="38"/>
      <c r="N554" s="38"/>
      <c r="O554" s="38"/>
      <c r="P554" s="38"/>
      <c r="Q554" s="38"/>
      <c r="R554" s="38"/>
      <c r="S554" s="65"/>
      <c r="AS554" s="20" t="s">
        <v>131</v>
      </c>
      <c r="AT554" s="20" t="s">
        <v>78</v>
      </c>
    </row>
    <row r="555" spans="2:64" s="1" customFormat="1" ht="25.5" customHeight="1">
      <c r="B555" s="153"/>
      <c r="C555" s="154" t="s">
        <v>744</v>
      </c>
      <c r="D555" s="154" t="s">
        <v>118</v>
      </c>
      <c r="E555" s="155" t="s">
        <v>452</v>
      </c>
      <c r="F555" s="242" t="s">
        <v>1209</v>
      </c>
      <c r="G555" s="157" t="s">
        <v>135</v>
      </c>
      <c r="H555" s="158">
        <v>1</v>
      </c>
      <c r="I555" s="159"/>
      <c r="J555" s="160">
        <f t="shared" si="7"/>
        <v>0</v>
      </c>
      <c r="K555" s="173"/>
      <c r="L555" s="174" t="s">
        <v>5</v>
      </c>
      <c r="M555" s="175" t="s">
        <v>41</v>
      </c>
      <c r="N555" s="38"/>
      <c r="O555" s="163">
        <f>N555*H555</f>
        <v>0</v>
      </c>
      <c r="P555" s="163">
        <v>0</v>
      </c>
      <c r="Q555" s="163">
        <f>P555*H555</f>
        <v>0</v>
      </c>
      <c r="R555" s="163">
        <v>0</v>
      </c>
      <c r="S555" s="164">
        <f>R555*H555</f>
        <v>0</v>
      </c>
      <c r="AQ555" s="20" t="s">
        <v>122</v>
      </c>
      <c r="AS555" s="20" t="s">
        <v>121</v>
      </c>
      <c r="AT555" s="20" t="s">
        <v>78</v>
      </c>
      <c r="AX555" s="20" t="s">
        <v>117</v>
      </c>
      <c r="BD555" s="165">
        <f>IF(M555="základní",J555,0)</f>
        <v>0</v>
      </c>
      <c r="BE555" s="165">
        <f>IF(M555="snížená",J555,0)</f>
        <v>0</v>
      </c>
      <c r="BF555" s="165">
        <f>IF(M555="zákl. přenesená",J555,0)</f>
        <v>0</v>
      </c>
      <c r="BG555" s="165">
        <f>IF(M555="sníž. přenesená",J555,0)</f>
        <v>0</v>
      </c>
      <c r="BH555" s="165">
        <f>IF(M555="nulová",J555,0)</f>
        <v>0</v>
      </c>
      <c r="BI555" s="20" t="s">
        <v>76</v>
      </c>
      <c r="BJ555" s="165">
        <f>ROUND(I555*H555,2)</f>
        <v>0</v>
      </c>
      <c r="BK555" s="20" t="s">
        <v>120</v>
      </c>
      <c r="BL555" s="20" t="s">
        <v>770</v>
      </c>
    </row>
    <row r="556" spans="2:64" s="1" customFormat="1">
      <c r="B556" s="37"/>
      <c r="C556" s="233"/>
      <c r="D556" s="233"/>
      <c r="E556" s="233"/>
      <c r="F556" s="237" t="s">
        <v>745</v>
      </c>
      <c r="G556" s="233"/>
      <c r="H556" s="233"/>
      <c r="I556" s="245"/>
      <c r="J556" s="245"/>
      <c r="K556" s="37"/>
      <c r="L556" s="177"/>
      <c r="M556" s="38"/>
      <c r="N556" s="38"/>
      <c r="O556" s="38"/>
      <c r="P556" s="38"/>
      <c r="Q556" s="38"/>
      <c r="R556" s="38"/>
      <c r="S556" s="65"/>
      <c r="AS556" s="20" t="s">
        <v>131</v>
      </c>
      <c r="AT556" s="20" t="s">
        <v>78</v>
      </c>
    </row>
    <row r="557" spans="2:64" s="1" customFormat="1" ht="25.5" customHeight="1">
      <c r="B557" s="153"/>
      <c r="C557" s="238" t="s">
        <v>789</v>
      </c>
      <c r="D557" s="238" t="s">
        <v>121</v>
      </c>
      <c r="E557" s="232" t="s">
        <v>794</v>
      </c>
      <c r="F557" s="243" t="s">
        <v>170</v>
      </c>
      <c r="G557" s="239" t="s">
        <v>135</v>
      </c>
      <c r="H557" s="240">
        <v>1</v>
      </c>
      <c r="I557" s="159"/>
      <c r="J557" s="160">
        <f t="shared" si="7"/>
        <v>0</v>
      </c>
      <c r="K557" s="37"/>
      <c r="L557" s="161" t="s">
        <v>5</v>
      </c>
      <c r="M557" s="162" t="s">
        <v>41</v>
      </c>
      <c r="N557" s="38"/>
      <c r="O557" s="163">
        <f>N557*H557</f>
        <v>0</v>
      </c>
      <c r="P557" s="163">
        <v>0</v>
      </c>
      <c r="Q557" s="163">
        <f>P557*H557</f>
        <v>0</v>
      </c>
      <c r="R557" s="163">
        <v>0</v>
      </c>
      <c r="S557" s="164">
        <f>R557*H557</f>
        <v>0</v>
      </c>
      <c r="AQ557" s="20" t="s">
        <v>120</v>
      </c>
      <c r="AS557" s="20" t="s">
        <v>118</v>
      </c>
      <c r="AT557" s="20" t="s">
        <v>78</v>
      </c>
      <c r="AX557" s="20" t="s">
        <v>117</v>
      </c>
      <c r="BD557" s="165">
        <f>IF(M557="základní",J557,0)</f>
        <v>0</v>
      </c>
      <c r="BE557" s="165">
        <f>IF(M557="snížená",J557,0)</f>
        <v>0</v>
      </c>
      <c r="BF557" s="165">
        <f>IF(M557="zákl. přenesená",J557,0)</f>
        <v>0</v>
      </c>
      <c r="BG557" s="165">
        <f>IF(M557="sníž. přenesená",J557,0)</f>
        <v>0</v>
      </c>
      <c r="BH557" s="165">
        <f>IF(M557="nulová",J557,0)</f>
        <v>0</v>
      </c>
      <c r="BI557" s="20" t="s">
        <v>76</v>
      </c>
      <c r="BJ557" s="165">
        <f>ROUND(I557*H557,2)</f>
        <v>0</v>
      </c>
      <c r="BK557" s="20" t="s">
        <v>120</v>
      </c>
      <c r="BL557" s="20" t="s">
        <v>773</v>
      </c>
    </row>
    <row r="558" spans="2:64" s="1" customFormat="1">
      <c r="B558" s="37"/>
      <c r="C558" s="233"/>
      <c r="D558" s="233"/>
      <c r="E558" s="233"/>
      <c r="F558" s="237" t="s">
        <v>745</v>
      </c>
      <c r="G558" s="233"/>
      <c r="H558" s="233"/>
      <c r="I558" s="245"/>
      <c r="J558" s="245"/>
      <c r="K558" s="37"/>
      <c r="L558" s="177"/>
      <c r="M558" s="38"/>
      <c r="N558" s="38"/>
      <c r="O558" s="38"/>
      <c r="P558" s="38"/>
      <c r="Q558" s="38"/>
      <c r="R558" s="38"/>
      <c r="S558" s="65"/>
      <c r="AS558" s="20" t="s">
        <v>131</v>
      </c>
      <c r="AT558" s="20" t="s">
        <v>78</v>
      </c>
    </row>
    <row r="559" spans="2:64" s="1" customFormat="1" ht="16.5" customHeight="1">
      <c r="B559" s="153"/>
      <c r="C559" s="154" t="s">
        <v>748</v>
      </c>
      <c r="D559" s="154" t="s">
        <v>118</v>
      </c>
      <c r="E559" s="155" t="s">
        <v>797</v>
      </c>
      <c r="F559" s="242" t="s">
        <v>1232</v>
      </c>
      <c r="G559" s="157" t="s">
        <v>135</v>
      </c>
      <c r="H559" s="158">
        <v>8</v>
      </c>
      <c r="I559" s="159"/>
      <c r="J559" s="160">
        <f t="shared" si="7"/>
        <v>0</v>
      </c>
      <c r="K559" s="173"/>
      <c r="L559" s="174" t="s">
        <v>5</v>
      </c>
      <c r="M559" s="175" t="s">
        <v>41</v>
      </c>
      <c r="N559" s="38"/>
      <c r="O559" s="163">
        <f>N559*H559</f>
        <v>0</v>
      </c>
      <c r="P559" s="163">
        <v>0</v>
      </c>
      <c r="Q559" s="163">
        <f>P559*H559</f>
        <v>0</v>
      </c>
      <c r="R559" s="163">
        <v>0</v>
      </c>
      <c r="S559" s="164">
        <f>R559*H559</f>
        <v>0</v>
      </c>
      <c r="AQ559" s="20" t="s">
        <v>122</v>
      </c>
      <c r="AS559" s="20" t="s">
        <v>121</v>
      </c>
      <c r="AT559" s="20" t="s">
        <v>78</v>
      </c>
      <c r="AX559" s="20" t="s">
        <v>117</v>
      </c>
      <c r="BD559" s="165">
        <f>IF(M559="základní",J559,0)</f>
        <v>0</v>
      </c>
      <c r="BE559" s="165">
        <f>IF(M559="snížená",J559,0)</f>
        <v>0</v>
      </c>
      <c r="BF559" s="165">
        <f>IF(M559="zákl. přenesená",J559,0)</f>
        <v>0</v>
      </c>
      <c r="BG559" s="165">
        <f>IF(M559="sníž. přenesená",J559,0)</f>
        <v>0</v>
      </c>
      <c r="BH559" s="165">
        <f>IF(M559="nulová",J559,0)</f>
        <v>0</v>
      </c>
      <c r="BI559" s="20" t="s">
        <v>76</v>
      </c>
      <c r="BJ559" s="165">
        <f>ROUND(I559*H559,2)</f>
        <v>0</v>
      </c>
      <c r="BK559" s="20" t="s">
        <v>120</v>
      </c>
      <c r="BL559" s="20" t="s">
        <v>776</v>
      </c>
    </row>
    <row r="560" spans="2:64" s="1" customFormat="1">
      <c r="B560" s="37"/>
      <c r="C560" s="233"/>
      <c r="D560" s="233"/>
      <c r="E560" s="233"/>
      <c r="F560" s="237" t="s">
        <v>745</v>
      </c>
      <c r="G560" s="233"/>
      <c r="H560" s="233"/>
      <c r="I560" s="245"/>
      <c r="J560" s="245"/>
      <c r="K560" s="37"/>
      <c r="L560" s="177"/>
      <c r="M560" s="38"/>
      <c r="N560" s="38"/>
      <c r="O560" s="38"/>
      <c r="P560" s="38"/>
      <c r="Q560" s="38"/>
      <c r="R560" s="38"/>
      <c r="S560" s="65"/>
      <c r="AS560" s="20" t="s">
        <v>131</v>
      </c>
      <c r="AT560" s="20" t="s">
        <v>78</v>
      </c>
    </row>
    <row r="561" spans="2:64" s="1" customFormat="1" ht="16.5" customHeight="1">
      <c r="B561" s="153"/>
      <c r="C561" s="238" t="s">
        <v>792</v>
      </c>
      <c r="D561" s="238" t="s">
        <v>121</v>
      </c>
      <c r="E561" s="232" t="s">
        <v>799</v>
      </c>
      <c r="F561" s="243" t="s">
        <v>800</v>
      </c>
      <c r="G561" s="239" t="s">
        <v>135</v>
      </c>
      <c r="H561" s="240">
        <v>8</v>
      </c>
      <c r="I561" s="159"/>
      <c r="J561" s="160">
        <f t="shared" si="7"/>
        <v>0</v>
      </c>
      <c r="K561" s="37"/>
      <c r="L561" s="161" t="s">
        <v>5</v>
      </c>
      <c r="M561" s="162" t="s">
        <v>41</v>
      </c>
      <c r="N561" s="38"/>
      <c r="O561" s="163">
        <f>N561*H561</f>
        <v>0</v>
      </c>
      <c r="P561" s="163">
        <v>0</v>
      </c>
      <c r="Q561" s="163">
        <f>P561*H561</f>
        <v>0</v>
      </c>
      <c r="R561" s="163">
        <v>0</v>
      </c>
      <c r="S561" s="164">
        <f>R561*H561</f>
        <v>0</v>
      </c>
      <c r="AQ561" s="20" t="s">
        <v>120</v>
      </c>
      <c r="AS561" s="20" t="s">
        <v>118</v>
      </c>
      <c r="AT561" s="20" t="s">
        <v>78</v>
      </c>
      <c r="AX561" s="20" t="s">
        <v>117</v>
      </c>
      <c r="BD561" s="165">
        <f>IF(M561="základní",J561,0)</f>
        <v>0</v>
      </c>
      <c r="BE561" s="165">
        <f>IF(M561="snížená",J561,0)</f>
        <v>0</v>
      </c>
      <c r="BF561" s="165">
        <f>IF(M561="zákl. přenesená",J561,0)</f>
        <v>0</v>
      </c>
      <c r="BG561" s="165">
        <f>IF(M561="sníž. přenesená",J561,0)</f>
        <v>0</v>
      </c>
      <c r="BH561" s="165">
        <f>IF(M561="nulová",J561,0)</f>
        <v>0</v>
      </c>
      <c r="BI561" s="20" t="s">
        <v>76</v>
      </c>
      <c r="BJ561" s="165">
        <f>ROUND(I561*H561,2)</f>
        <v>0</v>
      </c>
      <c r="BK561" s="20" t="s">
        <v>120</v>
      </c>
      <c r="BL561" s="20" t="s">
        <v>778</v>
      </c>
    </row>
    <row r="562" spans="2:64" s="1" customFormat="1">
      <c r="B562" s="37"/>
      <c r="C562" s="233"/>
      <c r="D562" s="233"/>
      <c r="E562" s="233"/>
      <c r="F562" s="237" t="s">
        <v>745</v>
      </c>
      <c r="G562" s="233"/>
      <c r="H562" s="233"/>
      <c r="I562" s="245"/>
      <c r="J562" s="245"/>
      <c r="K562" s="37"/>
      <c r="L562" s="177"/>
      <c r="M562" s="38"/>
      <c r="N562" s="38"/>
      <c r="O562" s="38"/>
      <c r="P562" s="38"/>
      <c r="Q562" s="38"/>
      <c r="R562" s="38"/>
      <c r="S562" s="65"/>
      <c r="AS562" s="20" t="s">
        <v>131</v>
      </c>
      <c r="AT562" s="20" t="s">
        <v>78</v>
      </c>
    </row>
    <row r="563" spans="2:64" s="1" customFormat="1" ht="51" customHeight="1">
      <c r="B563" s="153"/>
      <c r="C563" s="154" t="s">
        <v>751</v>
      </c>
      <c r="D563" s="154" t="s">
        <v>118</v>
      </c>
      <c r="E563" s="155" t="s">
        <v>803</v>
      </c>
      <c r="F563" s="242" t="s">
        <v>1233</v>
      </c>
      <c r="G563" s="157" t="s">
        <v>135</v>
      </c>
      <c r="H563" s="158">
        <v>8</v>
      </c>
      <c r="I563" s="159"/>
      <c r="J563" s="160">
        <f t="shared" si="7"/>
        <v>0</v>
      </c>
      <c r="K563" s="173"/>
      <c r="L563" s="174" t="s">
        <v>5</v>
      </c>
      <c r="M563" s="175" t="s">
        <v>41</v>
      </c>
      <c r="N563" s="38"/>
      <c r="O563" s="163">
        <f>N563*H563</f>
        <v>0</v>
      </c>
      <c r="P563" s="163">
        <v>0</v>
      </c>
      <c r="Q563" s="163">
        <f>P563*H563</f>
        <v>0</v>
      </c>
      <c r="R563" s="163">
        <v>0</v>
      </c>
      <c r="S563" s="164">
        <f>R563*H563</f>
        <v>0</v>
      </c>
      <c r="AQ563" s="20" t="s">
        <v>122</v>
      </c>
      <c r="AS563" s="20" t="s">
        <v>121</v>
      </c>
      <c r="AT563" s="20" t="s">
        <v>78</v>
      </c>
      <c r="AX563" s="20" t="s">
        <v>117</v>
      </c>
      <c r="BD563" s="165">
        <f>IF(M563="základní",J563,0)</f>
        <v>0</v>
      </c>
      <c r="BE563" s="165">
        <f>IF(M563="snížená",J563,0)</f>
        <v>0</v>
      </c>
      <c r="BF563" s="165">
        <f>IF(M563="zákl. přenesená",J563,0)</f>
        <v>0</v>
      </c>
      <c r="BG563" s="165">
        <f>IF(M563="sníž. přenesená",J563,0)</f>
        <v>0</v>
      </c>
      <c r="BH563" s="165">
        <f>IF(M563="nulová",J563,0)</f>
        <v>0</v>
      </c>
      <c r="BI563" s="20" t="s">
        <v>76</v>
      </c>
      <c r="BJ563" s="165">
        <f>ROUND(I563*H563,2)</f>
        <v>0</v>
      </c>
      <c r="BK563" s="20" t="s">
        <v>120</v>
      </c>
      <c r="BL563" s="20" t="s">
        <v>779</v>
      </c>
    </row>
    <row r="564" spans="2:64" s="1" customFormat="1">
      <c r="B564" s="37"/>
      <c r="C564" s="233"/>
      <c r="D564" s="233"/>
      <c r="E564" s="233"/>
      <c r="F564" s="237" t="s">
        <v>745</v>
      </c>
      <c r="G564" s="233"/>
      <c r="H564" s="233"/>
      <c r="I564" s="245"/>
      <c r="J564" s="245"/>
      <c r="K564" s="37"/>
      <c r="L564" s="177"/>
      <c r="M564" s="38"/>
      <c r="N564" s="38"/>
      <c r="O564" s="38"/>
      <c r="P564" s="38"/>
      <c r="Q564" s="38"/>
      <c r="R564" s="38"/>
      <c r="S564" s="65"/>
      <c r="AS564" s="20" t="s">
        <v>131</v>
      </c>
      <c r="AT564" s="20" t="s">
        <v>78</v>
      </c>
    </row>
    <row r="565" spans="2:64" s="1" customFormat="1" ht="25.5" customHeight="1">
      <c r="B565" s="153"/>
      <c r="C565" s="238" t="s">
        <v>796</v>
      </c>
      <c r="D565" s="238" t="s">
        <v>121</v>
      </c>
      <c r="E565" s="232" t="s">
        <v>805</v>
      </c>
      <c r="F565" s="243" t="s">
        <v>806</v>
      </c>
      <c r="G565" s="239" t="s">
        <v>135</v>
      </c>
      <c r="H565" s="240">
        <v>8</v>
      </c>
      <c r="I565" s="159"/>
      <c r="J565" s="160">
        <f t="shared" si="7"/>
        <v>0</v>
      </c>
      <c r="K565" s="37"/>
      <c r="L565" s="161" t="s">
        <v>5</v>
      </c>
      <c r="M565" s="162" t="s">
        <v>41</v>
      </c>
      <c r="N565" s="38"/>
      <c r="O565" s="163">
        <f>N565*H565</f>
        <v>0</v>
      </c>
      <c r="P565" s="163">
        <v>0</v>
      </c>
      <c r="Q565" s="163">
        <f>P565*H565</f>
        <v>0</v>
      </c>
      <c r="R565" s="163">
        <v>0</v>
      </c>
      <c r="S565" s="164">
        <f>R565*H565</f>
        <v>0</v>
      </c>
      <c r="AQ565" s="20" t="s">
        <v>120</v>
      </c>
      <c r="AS565" s="20" t="s">
        <v>118</v>
      </c>
      <c r="AT565" s="20" t="s">
        <v>78</v>
      </c>
      <c r="AX565" s="20" t="s">
        <v>117</v>
      </c>
      <c r="BD565" s="165">
        <f>IF(M565="základní",J565,0)</f>
        <v>0</v>
      </c>
      <c r="BE565" s="165">
        <f>IF(M565="snížená",J565,0)</f>
        <v>0</v>
      </c>
      <c r="BF565" s="165">
        <f>IF(M565="zákl. přenesená",J565,0)</f>
        <v>0</v>
      </c>
      <c r="BG565" s="165">
        <f>IF(M565="sníž. přenesená",J565,0)</f>
        <v>0</v>
      </c>
      <c r="BH565" s="165">
        <f>IF(M565="nulová",J565,0)</f>
        <v>0</v>
      </c>
      <c r="BI565" s="20" t="s">
        <v>76</v>
      </c>
      <c r="BJ565" s="165">
        <f>ROUND(I565*H565,2)</f>
        <v>0</v>
      </c>
      <c r="BK565" s="20" t="s">
        <v>120</v>
      </c>
      <c r="BL565" s="20" t="s">
        <v>781</v>
      </c>
    </row>
    <row r="566" spans="2:64" s="1" customFormat="1">
      <c r="B566" s="37"/>
      <c r="C566" s="233"/>
      <c r="D566" s="233"/>
      <c r="E566" s="233"/>
      <c r="F566" s="237" t="s">
        <v>745</v>
      </c>
      <c r="G566" s="233"/>
      <c r="H566" s="233"/>
      <c r="I566" s="245"/>
      <c r="J566" s="245"/>
      <c r="K566" s="37"/>
      <c r="L566" s="177"/>
      <c r="M566" s="38"/>
      <c r="N566" s="38"/>
      <c r="O566" s="38"/>
      <c r="P566" s="38"/>
      <c r="Q566" s="38"/>
      <c r="R566" s="38"/>
      <c r="S566" s="65"/>
      <c r="AS566" s="20" t="s">
        <v>131</v>
      </c>
      <c r="AT566" s="20" t="s">
        <v>78</v>
      </c>
    </row>
    <row r="567" spans="2:64" s="1" customFormat="1" ht="51" customHeight="1">
      <c r="B567" s="153"/>
      <c r="C567" s="154" t="s">
        <v>754</v>
      </c>
      <c r="D567" s="154" t="s">
        <v>118</v>
      </c>
      <c r="E567" s="155" t="s">
        <v>809</v>
      </c>
      <c r="F567" s="242" t="s">
        <v>1234</v>
      </c>
      <c r="G567" s="157" t="s">
        <v>135</v>
      </c>
      <c r="H567" s="158">
        <v>5</v>
      </c>
      <c r="I567" s="159"/>
      <c r="J567" s="160">
        <f t="shared" si="7"/>
        <v>0</v>
      </c>
      <c r="K567" s="173"/>
      <c r="L567" s="174" t="s">
        <v>5</v>
      </c>
      <c r="M567" s="175" t="s">
        <v>41</v>
      </c>
      <c r="N567" s="38"/>
      <c r="O567" s="163">
        <f>N567*H567</f>
        <v>0</v>
      </c>
      <c r="P567" s="163">
        <v>0</v>
      </c>
      <c r="Q567" s="163">
        <f>P567*H567</f>
        <v>0</v>
      </c>
      <c r="R567" s="163">
        <v>0</v>
      </c>
      <c r="S567" s="164">
        <f>R567*H567</f>
        <v>0</v>
      </c>
      <c r="AQ567" s="20" t="s">
        <v>122</v>
      </c>
      <c r="AS567" s="20" t="s">
        <v>121</v>
      </c>
      <c r="AT567" s="20" t="s">
        <v>78</v>
      </c>
      <c r="AX567" s="20" t="s">
        <v>117</v>
      </c>
      <c r="BD567" s="165">
        <f>IF(M567="základní",J567,0)</f>
        <v>0</v>
      </c>
      <c r="BE567" s="165">
        <f>IF(M567="snížená",J567,0)</f>
        <v>0</v>
      </c>
      <c r="BF567" s="165">
        <f>IF(M567="zákl. přenesená",J567,0)</f>
        <v>0</v>
      </c>
      <c r="BG567" s="165">
        <f>IF(M567="sníž. přenesená",J567,0)</f>
        <v>0</v>
      </c>
      <c r="BH567" s="165">
        <f>IF(M567="nulová",J567,0)</f>
        <v>0</v>
      </c>
      <c r="BI567" s="20" t="s">
        <v>76</v>
      </c>
      <c r="BJ567" s="165">
        <f>ROUND(I567*H567,2)</f>
        <v>0</v>
      </c>
      <c r="BK567" s="20" t="s">
        <v>120</v>
      </c>
      <c r="BL567" s="20" t="s">
        <v>782</v>
      </c>
    </row>
    <row r="568" spans="2:64" s="1" customFormat="1">
      <c r="B568" s="37"/>
      <c r="C568" s="233"/>
      <c r="D568" s="233"/>
      <c r="E568" s="233"/>
      <c r="F568" s="237" t="s">
        <v>745</v>
      </c>
      <c r="G568" s="233"/>
      <c r="H568" s="233"/>
      <c r="I568" s="245"/>
      <c r="J568" s="245"/>
      <c r="K568" s="37"/>
      <c r="L568" s="177"/>
      <c r="M568" s="38"/>
      <c r="N568" s="38"/>
      <c r="O568" s="38"/>
      <c r="P568" s="38"/>
      <c r="Q568" s="38"/>
      <c r="R568" s="38"/>
      <c r="S568" s="65"/>
      <c r="AS568" s="20" t="s">
        <v>131</v>
      </c>
      <c r="AT568" s="20" t="s">
        <v>78</v>
      </c>
    </row>
    <row r="569" spans="2:64" s="1" customFormat="1" ht="16.5" customHeight="1">
      <c r="B569" s="153"/>
      <c r="C569" s="238" t="s">
        <v>802</v>
      </c>
      <c r="D569" s="238" t="s">
        <v>121</v>
      </c>
      <c r="E569" s="232" t="s">
        <v>811</v>
      </c>
      <c r="F569" s="243" t="s">
        <v>812</v>
      </c>
      <c r="G569" s="239" t="s">
        <v>135</v>
      </c>
      <c r="H569" s="240">
        <v>4</v>
      </c>
      <c r="I569" s="159"/>
      <c r="J569" s="160">
        <f t="shared" si="7"/>
        <v>0</v>
      </c>
      <c r="K569" s="37"/>
      <c r="L569" s="161" t="s">
        <v>5</v>
      </c>
      <c r="M569" s="162" t="s">
        <v>41</v>
      </c>
      <c r="N569" s="38"/>
      <c r="O569" s="163">
        <f>N569*H569</f>
        <v>0</v>
      </c>
      <c r="P569" s="163">
        <v>0</v>
      </c>
      <c r="Q569" s="163">
        <f>P569*H569</f>
        <v>0</v>
      </c>
      <c r="R569" s="163">
        <v>0</v>
      </c>
      <c r="S569" s="164">
        <f>R569*H569</f>
        <v>0</v>
      </c>
      <c r="AQ569" s="20" t="s">
        <v>120</v>
      </c>
      <c r="AS569" s="20" t="s">
        <v>118</v>
      </c>
      <c r="AT569" s="20" t="s">
        <v>78</v>
      </c>
      <c r="AX569" s="20" t="s">
        <v>117</v>
      </c>
      <c r="BD569" s="165">
        <f>IF(M569="základní",J569,0)</f>
        <v>0</v>
      </c>
      <c r="BE569" s="165">
        <f>IF(M569="snížená",J569,0)</f>
        <v>0</v>
      </c>
      <c r="BF569" s="165">
        <f>IF(M569="zákl. přenesená",J569,0)</f>
        <v>0</v>
      </c>
      <c r="BG569" s="165">
        <f>IF(M569="sníž. přenesená",J569,0)</f>
        <v>0</v>
      </c>
      <c r="BH569" s="165">
        <f>IF(M569="nulová",J569,0)</f>
        <v>0</v>
      </c>
      <c r="BI569" s="20" t="s">
        <v>76</v>
      </c>
      <c r="BJ569" s="165">
        <f>ROUND(I569*H569,2)</f>
        <v>0</v>
      </c>
      <c r="BK569" s="20" t="s">
        <v>120</v>
      </c>
      <c r="BL569" s="20" t="s">
        <v>784</v>
      </c>
    </row>
    <row r="570" spans="2:64" s="1" customFormat="1">
      <c r="B570" s="37"/>
      <c r="C570" s="233"/>
      <c r="D570" s="233"/>
      <c r="E570" s="233"/>
      <c r="F570" s="237" t="s">
        <v>745</v>
      </c>
      <c r="G570" s="233"/>
      <c r="H570" s="233"/>
      <c r="I570" s="245"/>
      <c r="J570" s="245"/>
      <c r="K570" s="37"/>
      <c r="L570" s="177"/>
      <c r="M570" s="38"/>
      <c r="N570" s="38"/>
      <c r="O570" s="38"/>
      <c r="P570" s="38"/>
      <c r="Q570" s="38"/>
      <c r="R570" s="38"/>
      <c r="S570" s="65"/>
      <c r="AS570" s="20" t="s">
        <v>131</v>
      </c>
      <c r="AT570" s="20" t="s">
        <v>78</v>
      </c>
    </row>
    <row r="571" spans="2:64" s="1" customFormat="1" ht="25.5" customHeight="1">
      <c r="B571" s="153"/>
      <c r="C571" s="238" t="s">
        <v>761</v>
      </c>
      <c r="D571" s="238" t="s">
        <v>121</v>
      </c>
      <c r="E571" s="232" t="s">
        <v>815</v>
      </c>
      <c r="F571" s="243" t="s">
        <v>816</v>
      </c>
      <c r="G571" s="239" t="s">
        <v>135</v>
      </c>
      <c r="H571" s="240">
        <v>1</v>
      </c>
      <c r="I571" s="159"/>
      <c r="J571" s="160">
        <f t="shared" si="7"/>
        <v>0</v>
      </c>
      <c r="K571" s="173"/>
      <c r="L571" s="174" t="s">
        <v>5</v>
      </c>
      <c r="M571" s="175" t="s">
        <v>41</v>
      </c>
      <c r="N571" s="38"/>
      <c r="O571" s="163">
        <f>N571*H571</f>
        <v>0</v>
      </c>
      <c r="P571" s="163">
        <v>0</v>
      </c>
      <c r="Q571" s="163">
        <f>P571*H571</f>
        <v>0</v>
      </c>
      <c r="R571" s="163">
        <v>0</v>
      </c>
      <c r="S571" s="164">
        <f>R571*H571</f>
        <v>0</v>
      </c>
      <c r="AQ571" s="20" t="s">
        <v>122</v>
      </c>
      <c r="AS571" s="20" t="s">
        <v>121</v>
      </c>
      <c r="AT571" s="20" t="s">
        <v>78</v>
      </c>
      <c r="AX571" s="20" t="s">
        <v>117</v>
      </c>
      <c r="BD571" s="165">
        <f>IF(M571="základní",J571,0)</f>
        <v>0</v>
      </c>
      <c r="BE571" s="165">
        <f>IF(M571="snížená",J571,0)</f>
        <v>0</v>
      </c>
      <c r="BF571" s="165">
        <f>IF(M571="zákl. přenesená",J571,0)</f>
        <v>0</v>
      </c>
      <c r="BG571" s="165">
        <f>IF(M571="sníž. přenesená",J571,0)</f>
        <v>0</v>
      </c>
      <c r="BH571" s="165">
        <f>IF(M571="nulová",J571,0)</f>
        <v>0</v>
      </c>
      <c r="BI571" s="20" t="s">
        <v>76</v>
      </c>
      <c r="BJ571" s="165">
        <f>ROUND(I571*H571,2)</f>
        <v>0</v>
      </c>
      <c r="BK571" s="20" t="s">
        <v>120</v>
      </c>
      <c r="BL571" s="20" t="s">
        <v>785</v>
      </c>
    </row>
    <row r="572" spans="2:64" s="1" customFormat="1">
      <c r="B572" s="37"/>
      <c r="C572" s="233"/>
      <c r="D572" s="233"/>
      <c r="E572" s="233"/>
      <c r="F572" s="237" t="s">
        <v>745</v>
      </c>
      <c r="G572" s="233"/>
      <c r="H572" s="233"/>
      <c r="I572" s="245"/>
      <c r="J572" s="245"/>
      <c r="K572" s="37"/>
      <c r="L572" s="177"/>
      <c r="M572" s="38"/>
      <c r="N572" s="38"/>
      <c r="O572" s="38"/>
      <c r="P572" s="38"/>
      <c r="Q572" s="38"/>
      <c r="R572" s="38"/>
      <c r="S572" s="65"/>
      <c r="AS572" s="20" t="s">
        <v>131</v>
      </c>
      <c r="AT572" s="20" t="s">
        <v>78</v>
      </c>
    </row>
    <row r="573" spans="2:64" s="1" customFormat="1" ht="16.5" customHeight="1">
      <c r="B573" s="153"/>
      <c r="C573" s="154" t="s">
        <v>808</v>
      </c>
      <c r="D573" s="154" t="s">
        <v>118</v>
      </c>
      <c r="E573" s="155" t="s">
        <v>818</v>
      </c>
      <c r="F573" s="242" t="s">
        <v>819</v>
      </c>
      <c r="G573" s="157" t="s">
        <v>135</v>
      </c>
      <c r="H573" s="158">
        <v>4</v>
      </c>
      <c r="I573" s="159"/>
      <c r="J573" s="160">
        <f t="shared" si="7"/>
        <v>0</v>
      </c>
      <c r="K573" s="37"/>
      <c r="L573" s="161" t="s">
        <v>5</v>
      </c>
      <c r="M573" s="162" t="s">
        <v>41</v>
      </c>
      <c r="N573" s="38"/>
      <c r="O573" s="163">
        <f>N573*H573</f>
        <v>0</v>
      </c>
      <c r="P573" s="163">
        <v>0</v>
      </c>
      <c r="Q573" s="163">
        <f>P573*H573</f>
        <v>0</v>
      </c>
      <c r="R573" s="163">
        <v>0</v>
      </c>
      <c r="S573" s="164">
        <f>R573*H573</f>
        <v>0</v>
      </c>
      <c r="AQ573" s="20" t="s">
        <v>120</v>
      </c>
      <c r="AS573" s="20" t="s">
        <v>118</v>
      </c>
      <c r="AT573" s="20" t="s">
        <v>78</v>
      </c>
      <c r="AX573" s="20" t="s">
        <v>117</v>
      </c>
      <c r="BD573" s="165">
        <f>IF(M573="základní",J573,0)</f>
        <v>0</v>
      </c>
      <c r="BE573" s="165">
        <f>IF(M573="snížená",J573,0)</f>
        <v>0</v>
      </c>
      <c r="BF573" s="165">
        <f>IF(M573="zákl. přenesená",J573,0)</f>
        <v>0</v>
      </c>
      <c r="BG573" s="165">
        <f>IF(M573="sníž. přenesená",J573,0)</f>
        <v>0</v>
      </c>
      <c r="BH573" s="165">
        <f>IF(M573="nulová",J573,0)</f>
        <v>0</v>
      </c>
      <c r="BI573" s="20" t="s">
        <v>76</v>
      </c>
      <c r="BJ573" s="165">
        <f>ROUND(I573*H573,2)</f>
        <v>0</v>
      </c>
      <c r="BK573" s="20" t="s">
        <v>120</v>
      </c>
      <c r="BL573" s="20" t="s">
        <v>787</v>
      </c>
    </row>
    <row r="574" spans="2:64" s="1" customFormat="1">
      <c r="B574" s="37"/>
      <c r="C574" s="233"/>
      <c r="D574" s="233"/>
      <c r="E574" s="233"/>
      <c r="F574" s="237" t="s">
        <v>745</v>
      </c>
      <c r="G574" s="233"/>
      <c r="H574" s="233"/>
      <c r="I574" s="245"/>
      <c r="J574" s="245"/>
      <c r="K574" s="37"/>
      <c r="L574" s="177"/>
      <c r="M574" s="38"/>
      <c r="N574" s="38"/>
      <c r="O574" s="38"/>
      <c r="P574" s="38"/>
      <c r="Q574" s="38"/>
      <c r="R574" s="38"/>
      <c r="S574" s="65"/>
      <c r="AS574" s="20" t="s">
        <v>131</v>
      </c>
      <c r="AT574" s="20" t="s">
        <v>78</v>
      </c>
    </row>
    <row r="575" spans="2:64" s="1" customFormat="1" ht="76.5" customHeight="1">
      <c r="B575" s="153"/>
      <c r="C575" s="238" t="s">
        <v>764</v>
      </c>
      <c r="D575" s="238" t="s">
        <v>121</v>
      </c>
      <c r="E575" s="232" t="s">
        <v>822</v>
      </c>
      <c r="F575" s="243" t="s">
        <v>823</v>
      </c>
      <c r="G575" s="239" t="s">
        <v>135</v>
      </c>
      <c r="H575" s="240">
        <v>4</v>
      </c>
      <c r="I575" s="159"/>
      <c r="J575" s="160">
        <f t="shared" si="7"/>
        <v>0</v>
      </c>
      <c r="K575" s="173"/>
      <c r="L575" s="174" t="s">
        <v>5</v>
      </c>
      <c r="M575" s="175" t="s">
        <v>41</v>
      </c>
      <c r="N575" s="38"/>
      <c r="O575" s="163">
        <f>N575*H575</f>
        <v>0</v>
      </c>
      <c r="P575" s="163">
        <v>0</v>
      </c>
      <c r="Q575" s="163">
        <f>P575*H575</f>
        <v>0</v>
      </c>
      <c r="R575" s="163">
        <v>0</v>
      </c>
      <c r="S575" s="164">
        <f>R575*H575</f>
        <v>0</v>
      </c>
      <c r="AQ575" s="20" t="s">
        <v>122</v>
      </c>
      <c r="AS575" s="20" t="s">
        <v>121</v>
      </c>
      <c r="AT575" s="20" t="s">
        <v>78</v>
      </c>
      <c r="AX575" s="20" t="s">
        <v>117</v>
      </c>
      <c r="BD575" s="165">
        <f>IF(M575="základní",J575,0)</f>
        <v>0</v>
      </c>
      <c r="BE575" s="165">
        <f>IF(M575="snížená",J575,0)</f>
        <v>0</v>
      </c>
      <c r="BF575" s="165">
        <f>IF(M575="zákl. přenesená",J575,0)</f>
        <v>0</v>
      </c>
      <c r="BG575" s="165">
        <f>IF(M575="sníž. přenesená",J575,0)</f>
        <v>0</v>
      </c>
      <c r="BH575" s="165">
        <f>IF(M575="nulová",J575,0)</f>
        <v>0</v>
      </c>
      <c r="BI575" s="20" t="s">
        <v>76</v>
      </c>
      <c r="BJ575" s="165">
        <f>ROUND(I575*H575,2)</f>
        <v>0</v>
      </c>
      <c r="BK575" s="20" t="s">
        <v>120</v>
      </c>
      <c r="BL575" s="20" t="s">
        <v>788</v>
      </c>
    </row>
    <row r="576" spans="2:64" s="1" customFormat="1">
      <c r="B576" s="37"/>
      <c r="C576" s="233"/>
      <c r="D576" s="233"/>
      <c r="E576" s="233"/>
      <c r="F576" s="237" t="s">
        <v>745</v>
      </c>
      <c r="G576" s="233"/>
      <c r="H576" s="233"/>
      <c r="I576" s="245"/>
      <c r="J576" s="245"/>
      <c r="K576" s="37"/>
      <c r="L576" s="177"/>
      <c r="M576" s="38"/>
      <c r="N576" s="38"/>
      <c r="O576" s="38"/>
      <c r="P576" s="38"/>
      <c r="Q576" s="38"/>
      <c r="R576" s="38"/>
      <c r="S576" s="65"/>
      <c r="AS576" s="20" t="s">
        <v>131</v>
      </c>
      <c r="AT576" s="20" t="s">
        <v>78</v>
      </c>
    </row>
    <row r="577" spans="2:64" s="1" customFormat="1" ht="16.5" customHeight="1">
      <c r="B577" s="153"/>
      <c r="C577" s="154" t="s">
        <v>814</v>
      </c>
      <c r="D577" s="154" t="s">
        <v>118</v>
      </c>
      <c r="E577" s="155" t="s">
        <v>826</v>
      </c>
      <c r="F577" s="242" t="s">
        <v>1235</v>
      </c>
      <c r="G577" s="157" t="s">
        <v>135</v>
      </c>
      <c r="H577" s="158">
        <v>1</v>
      </c>
      <c r="I577" s="159"/>
      <c r="J577" s="160">
        <f t="shared" si="7"/>
        <v>0</v>
      </c>
      <c r="K577" s="37"/>
      <c r="L577" s="161" t="s">
        <v>5</v>
      </c>
      <c r="M577" s="162" t="s">
        <v>41</v>
      </c>
      <c r="N577" s="38"/>
      <c r="O577" s="163">
        <f>N577*H577</f>
        <v>0</v>
      </c>
      <c r="P577" s="163">
        <v>0</v>
      </c>
      <c r="Q577" s="163">
        <f>P577*H577</f>
        <v>0</v>
      </c>
      <c r="R577" s="163">
        <v>0</v>
      </c>
      <c r="S577" s="164">
        <f>R577*H577</f>
        <v>0</v>
      </c>
      <c r="AQ577" s="20" t="s">
        <v>120</v>
      </c>
      <c r="AS577" s="20" t="s">
        <v>118</v>
      </c>
      <c r="AT577" s="20" t="s">
        <v>78</v>
      </c>
      <c r="AX577" s="20" t="s">
        <v>117</v>
      </c>
      <c r="BD577" s="165">
        <f>IF(M577="základní",J577,0)</f>
        <v>0</v>
      </c>
      <c r="BE577" s="165">
        <f>IF(M577="snížená",J577,0)</f>
        <v>0</v>
      </c>
      <c r="BF577" s="165">
        <f>IF(M577="zákl. přenesená",J577,0)</f>
        <v>0</v>
      </c>
      <c r="BG577" s="165">
        <f>IF(M577="sníž. přenesená",J577,0)</f>
        <v>0</v>
      </c>
      <c r="BH577" s="165">
        <f>IF(M577="nulová",J577,0)</f>
        <v>0</v>
      </c>
      <c r="BI577" s="20" t="s">
        <v>76</v>
      </c>
      <c r="BJ577" s="165">
        <f>ROUND(I577*H577,2)</f>
        <v>0</v>
      </c>
      <c r="BK577" s="20" t="s">
        <v>120</v>
      </c>
      <c r="BL577" s="20" t="s">
        <v>790</v>
      </c>
    </row>
    <row r="578" spans="2:64" s="1" customFormat="1">
      <c r="B578" s="37"/>
      <c r="C578" s="233"/>
      <c r="D578" s="233"/>
      <c r="E578" s="233"/>
      <c r="F578" s="237" t="s">
        <v>745</v>
      </c>
      <c r="G578" s="233"/>
      <c r="H578" s="233"/>
      <c r="I578" s="245"/>
      <c r="J578" s="245"/>
      <c r="K578" s="37"/>
      <c r="L578" s="177"/>
      <c r="M578" s="38"/>
      <c r="N578" s="38"/>
      <c r="O578" s="38"/>
      <c r="P578" s="38"/>
      <c r="Q578" s="38"/>
      <c r="R578" s="38"/>
      <c r="S578" s="65"/>
      <c r="AS578" s="20" t="s">
        <v>131</v>
      </c>
      <c r="AT578" s="20" t="s">
        <v>78</v>
      </c>
    </row>
    <row r="579" spans="2:64" s="1" customFormat="1" ht="25.5" customHeight="1">
      <c r="B579" s="153"/>
      <c r="C579" s="238" t="s">
        <v>767</v>
      </c>
      <c r="D579" s="238" t="s">
        <v>121</v>
      </c>
      <c r="E579" s="232" t="s">
        <v>829</v>
      </c>
      <c r="F579" s="243" t="s">
        <v>830</v>
      </c>
      <c r="G579" s="239" t="s">
        <v>135</v>
      </c>
      <c r="H579" s="240">
        <v>1</v>
      </c>
      <c r="I579" s="159"/>
      <c r="J579" s="160">
        <f t="shared" si="7"/>
        <v>0</v>
      </c>
      <c r="K579" s="173"/>
      <c r="L579" s="174" t="s">
        <v>5</v>
      </c>
      <c r="M579" s="175" t="s">
        <v>41</v>
      </c>
      <c r="N579" s="38"/>
      <c r="O579" s="163">
        <f>N579*H579</f>
        <v>0</v>
      </c>
      <c r="P579" s="163">
        <v>0</v>
      </c>
      <c r="Q579" s="163">
        <f>P579*H579</f>
        <v>0</v>
      </c>
      <c r="R579" s="163">
        <v>0</v>
      </c>
      <c r="S579" s="164">
        <f>R579*H579</f>
        <v>0</v>
      </c>
      <c r="AQ579" s="20" t="s">
        <v>122</v>
      </c>
      <c r="AS579" s="20" t="s">
        <v>121</v>
      </c>
      <c r="AT579" s="20" t="s">
        <v>78</v>
      </c>
      <c r="AX579" s="20" t="s">
        <v>117</v>
      </c>
      <c r="BD579" s="165">
        <f>IF(M579="základní",J579,0)</f>
        <v>0</v>
      </c>
      <c r="BE579" s="165">
        <f>IF(M579="snížená",J579,0)</f>
        <v>0</v>
      </c>
      <c r="BF579" s="165">
        <f>IF(M579="zákl. přenesená",J579,0)</f>
        <v>0</v>
      </c>
      <c r="BG579" s="165">
        <f>IF(M579="sníž. přenesená",J579,0)</f>
        <v>0</v>
      </c>
      <c r="BH579" s="165">
        <f>IF(M579="nulová",J579,0)</f>
        <v>0</v>
      </c>
      <c r="BI579" s="20" t="s">
        <v>76</v>
      </c>
      <c r="BJ579" s="165">
        <f>ROUND(I579*H579,2)</f>
        <v>0</v>
      </c>
      <c r="BK579" s="20" t="s">
        <v>120</v>
      </c>
      <c r="BL579" s="20" t="s">
        <v>791</v>
      </c>
    </row>
    <row r="580" spans="2:64" s="1" customFormat="1">
      <c r="B580" s="37"/>
      <c r="C580" s="233"/>
      <c r="D580" s="233"/>
      <c r="E580" s="233"/>
      <c r="F580" s="237" t="s">
        <v>745</v>
      </c>
      <c r="G580" s="233"/>
      <c r="H580" s="233"/>
      <c r="I580" s="245"/>
      <c r="J580" s="245"/>
      <c r="K580" s="37"/>
      <c r="L580" s="177"/>
      <c r="M580" s="38"/>
      <c r="N580" s="38"/>
      <c r="O580" s="38"/>
      <c r="P580" s="38"/>
      <c r="Q580" s="38"/>
      <c r="R580" s="38"/>
      <c r="S580" s="65"/>
      <c r="AS580" s="20" t="s">
        <v>131</v>
      </c>
      <c r="AT580" s="20" t="s">
        <v>78</v>
      </c>
    </row>
    <row r="581" spans="2:64" s="1" customFormat="1" ht="16.5" customHeight="1">
      <c r="B581" s="153"/>
      <c r="C581" s="238" t="s">
        <v>821</v>
      </c>
      <c r="D581" s="238" t="s">
        <v>121</v>
      </c>
      <c r="E581" s="232" t="s">
        <v>832</v>
      </c>
      <c r="F581" s="243" t="s">
        <v>833</v>
      </c>
      <c r="G581" s="239" t="s">
        <v>135</v>
      </c>
      <c r="H581" s="240">
        <v>1</v>
      </c>
      <c r="I581" s="159"/>
      <c r="J581" s="160">
        <f t="shared" si="7"/>
        <v>0</v>
      </c>
      <c r="K581" s="37"/>
      <c r="L581" s="161" t="s">
        <v>5</v>
      </c>
      <c r="M581" s="162" t="s">
        <v>41</v>
      </c>
      <c r="N581" s="38"/>
      <c r="O581" s="163">
        <f>N581*H581</f>
        <v>0</v>
      </c>
      <c r="P581" s="163">
        <v>0</v>
      </c>
      <c r="Q581" s="163">
        <f>P581*H581</f>
        <v>0</v>
      </c>
      <c r="R581" s="163">
        <v>0</v>
      </c>
      <c r="S581" s="164">
        <f>R581*H581</f>
        <v>0</v>
      </c>
      <c r="AQ581" s="20" t="s">
        <v>120</v>
      </c>
      <c r="AS581" s="20" t="s">
        <v>118</v>
      </c>
      <c r="AT581" s="20" t="s">
        <v>78</v>
      </c>
      <c r="AX581" s="20" t="s">
        <v>117</v>
      </c>
      <c r="BD581" s="165">
        <f>IF(M581="základní",J581,0)</f>
        <v>0</v>
      </c>
      <c r="BE581" s="165">
        <f>IF(M581="snížená",J581,0)</f>
        <v>0</v>
      </c>
      <c r="BF581" s="165">
        <f>IF(M581="zákl. přenesená",J581,0)</f>
        <v>0</v>
      </c>
      <c r="BG581" s="165">
        <f>IF(M581="sníž. přenesená",J581,0)</f>
        <v>0</v>
      </c>
      <c r="BH581" s="165">
        <f>IF(M581="nulová",J581,0)</f>
        <v>0</v>
      </c>
      <c r="BI581" s="20" t="s">
        <v>76</v>
      </c>
      <c r="BJ581" s="165">
        <f>ROUND(I581*H581,2)</f>
        <v>0</v>
      </c>
      <c r="BK581" s="20" t="s">
        <v>120</v>
      </c>
      <c r="BL581" s="20" t="s">
        <v>793</v>
      </c>
    </row>
    <row r="582" spans="2:64" s="1" customFormat="1">
      <c r="B582" s="37"/>
      <c r="C582" s="233"/>
      <c r="D582" s="233"/>
      <c r="E582" s="233"/>
      <c r="F582" s="237" t="s">
        <v>745</v>
      </c>
      <c r="G582" s="233"/>
      <c r="H582" s="233"/>
      <c r="I582" s="245"/>
      <c r="J582" s="245"/>
      <c r="K582" s="37"/>
      <c r="L582" s="177"/>
      <c r="M582" s="38"/>
      <c r="N582" s="38"/>
      <c r="O582" s="38"/>
      <c r="P582" s="38"/>
      <c r="Q582" s="38"/>
      <c r="R582" s="38"/>
      <c r="S582" s="65"/>
      <c r="AS582" s="20" t="s">
        <v>131</v>
      </c>
      <c r="AT582" s="20" t="s">
        <v>78</v>
      </c>
    </row>
    <row r="583" spans="2:64" s="1" customFormat="1" ht="38.25" customHeight="1">
      <c r="B583" s="153"/>
      <c r="C583" s="154" t="s">
        <v>825</v>
      </c>
      <c r="D583" s="154" t="s">
        <v>118</v>
      </c>
      <c r="E583" s="155" t="s">
        <v>142</v>
      </c>
      <c r="F583" s="242" t="s">
        <v>1210</v>
      </c>
      <c r="G583" s="157" t="s">
        <v>119</v>
      </c>
      <c r="H583" s="158">
        <v>42</v>
      </c>
      <c r="I583" s="159"/>
      <c r="J583" s="160">
        <f t="shared" si="7"/>
        <v>0</v>
      </c>
      <c r="K583" s="173"/>
      <c r="L583" s="174" t="s">
        <v>5</v>
      </c>
      <c r="M583" s="175" t="s">
        <v>41</v>
      </c>
      <c r="N583" s="38"/>
      <c r="O583" s="163">
        <f>N583*H583</f>
        <v>0</v>
      </c>
      <c r="P583" s="163">
        <v>0</v>
      </c>
      <c r="Q583" s="163">
        <f>P583*H583</f>
        <v>0</v>
      </c>
      <c r="R583" s="163">
        <v>0</v>
      </c>
      <c r="S583" s="164">
        <f>R583*H583</f>
        <v>0</v>
      </c>
      <c r="AQ583" s="20" t="s">
        <v>122</v>
      </c>
      <c r="AS583" s="20" t="s">
        <v>121</v>
      </c>
      <c r="AT583" s="20" t="s">
        <v>78</v>
      </c>
      <c r="AX583" s="20" t="s">
        <v>117</v>
      </c>
      <c r="BD583" s="165">
        <f>IF(M583="základní",J583,0)</f>
        <v>0</v>
      </c>
      <c r="BE583" s="165">
        <f>IF(M583="snížená",J583,0)</f>
        <v>0</v>
      </c>
      <c r="BF583" s="165">
        <f>IF(M583="zákl. přenesená",J583,0)</f>
        <v>0</v>
      </c>
      <c r="BG583" s="165">
        <f>IF(M583="sníž. přenesená",J583,0)</f>
        <v>0</v>
      </c>
      <c r="BH583" s="165">
        <f>IF(M583="nulová",J583,0)</f>
        <v>0</v>
      </c>
      <c r="BI583" s="20" t="s">
        <v>76</v>
      </c>
      <c r="BJ583" s="165">
        <f>ROUND(I583*H583,2)</f>
        <v>0</v>
      </c>
      <c r="BK583" s="20" t="s">
        <v>120</v>
      </c>
      <c r="BL583" s="20" t="s">
        <v>795</v>
      </c>
    </row>
    <row r="584" spans="2:64" s="1" customFormat="1">
      <c r="B584" s="37"/>
      <c r="C584" s="233"/>
      <c r="D584" s="233"/>
      <c r="E584" s="233"/>
      <c r="F584" s="237" t="s">
        <v>745</v>
      </c>
      <c r="G584" s="233"/>
      <c r="H584" s="233"/>
      <c r="I584" s="245"/>
      <c r="J584" s="245"/>
      <c r="K584" s="37"/>
      <c r="L584" s="177"/>
      <c r="M584" s="38"/>
      <c r="N584" s="38"/>
      <c r="O584" s="38"/>
      <c r="P584" s="38"/>
      <c r="Q584" s="38"/>
      <c r="R584" s="38"/>
      <c r="S584" s="65"/>
      <c r="AS584" s="20" t="s">
        <v>131</v>
      </c>
      <c r="AT584" s="20" t="s">
        <v>78</v>
      </c>
    </row>
    <row r="585" spans="2:64" s="1" customFormat="1" ht="25.5" customHeight="1">
      <c r="B585" s="153"/>
      <c r="C585" s="238" t="s">
        <v>828</v>
      </c>
      <c r="D585" s="238" t="s">
        <v>121</v>
      </c>
      <c r="E585" s="232" t="s">
        <v>461</v>
      </c>
      <c r="F585" s="243" t="s">
        <v>462</v>
      </c>
      <c r="G585" s="239" t="s">
        <v>119</v>
      </c>
      <c r="H585" s="240">
        <v>42</v>
      </c>
      <c r="I585" s="159"/>
      <c r="J585" s="160">
        <f t="shared" si="7"/>
        <v>0</v>
      </c>
      <c r="K585" s="37"/>
      <c r="L585" s="161" t="s">
        <v>5</v>
      </c>
      <c r="M585" s="162" t="s">
        <v>41</v>
      </c>
      <c r="N585" s="38"/>
      <c r="O585" s="163">
        <f>N585*H585</f>
        <v>0</v>
      </c>
      <c r="P585" s="163">
        <v>0</v>
      </c>
      <c r="Q585" s="163">
        <f>P585*H585</f>
        <v>0</v>
      </c>
      <c r="R585" s="163">
        <v>0</v>
      </c>
      <c r="S585" s="164">
        <f>R585*H585</f>
        <v>0</v>
      </c>
      <c r="AQ585" s="20" t="s">
        <v>120</v>
      </c>
      <c r="AS585" s="20" t="s">
        <v>118</v>
      </c>
      <c r="AT585" s="20" t="s">
        <v>78</v>
      </c>
      <c r="AX585" s="20" t="s">
        <v>117</v>
      </c>
      <c r="BD585" s="165">
        <f>IF(M585="základní",J585,0)</f>
        <v>0</v>
      </c>
      <c r="BE585" s="165">
        <f>IF(M585="snížená",J585,0)</f>
        <v>0</v>
      </c>
      <c r="BF585" s="165">
        <f>IF(M585="zákl. přenesená",J585,0)</f>
        <v>0</v>
      </c>
      <c r="BG585" s="165">
        <f>IF(M585="sníž. přenesená",J585,0)</f>
        <v>0</v>
      </c>
      <c r="BH585" s="165">
        <f>IF(M585="nulová",J585,0)</f>
        <v>0</v>
      </c>
      <c r="BI585" s="20" t="s">
        <v>76</v>
      </c>
      <c r="BJ585" s="165">
        <f>ROUND(I585*H585,2)</f>
        <v>0</v>
      </c>
      <c r="BK585" s="20" t="s">
        <v>120</v>
      </c>
      <c r="BL585" s="20" t="s">
        <v>798</v>
      </c>
    </row>
    <row r="586" spans="2:64" s="1" customFormat="1">
      <c r="B586" s="37"/>
      <c r="C586" s="233"/>
      <c r="D586" s="233"/>
      <c r="E586" s="233"/>
      <c r="F586" s="237" t="s">
        <v>745</v>
      </c>
      <c r="G586" s="233"/>
      <c r="H586" s="233"/>
      <c r="I586" s="245"/>
      <c r="J586" s="245"/>
      <c r="K586" s="37"/>
      <c r="L586" s="177"/>
      <c r="M586" s="38"/>
      <c r="N586" s="38"/>
      <c r="O586" s="38"/>
      <c r="P586" s="38"/>
      <c r="Q586" s="38"/>
      <c r="R586" s="38"/>
      <c r="S586" s="65"/>
      <c r="AS586" s="20" t="s">
        <v>131</v>
      </c>
      <c r="AT586" s="20" t="s">
        <v>78</v>
      </c>
    </row>
    <row r="587" spans="2:64" s="1" customFormat="1" ht="16.5" customHeight="1">
      <c r="B587" s="153"/>
      <c r="C587" s="154" t="s">
        <v>770</v>
      </c>
      <c r="D587" s="154" t="s">
        <v>118</v>
      </c>
      <c r="E587" s="155" t="s">
        <v>472</v>
      </c>
      <c r="F587" s="242" t="s">
        <v>1212</v>
      </c>
      <c r="G587" s="157" t="s">
        <v>119</v>
      </c>
      <c r="H587" s="158">
        <v>30</v>
      </c>
      <c r="I587" s="159"/>
      <c r="J587" s="160">
        <f t="shared" si="7"/>
        <v>0</v>
      </c>
      <c r="K587" s="173"/>
      <c r="L587" s="174" t="s">
        <v>5</v>
      </c>
      <c r="M587" s="175" t="s">
        <v>41</v>
      </c>
      <c r="N587" s="38"/>
      <c r="O587" s="163">
        <f>N587*H587</f>
        <v>0</v>
      </c>
      <c r="P587" s="163">
        <v>0</v>
      </c>
      <c r="Q587" s="163">
        <f>P587*H587</f>
        <v>0</v>
      </c>
      <c r="R587" s="163">
        <v>0</v>
      </c>
      <c r="S587" s="164">
        <f>R587*H587</f>
        <v>0</v>
      </c>
      <c r="AQ587" s="20" t="s">
        <v>122</v>
      </c>
      <c r="AS587" s="20" t="s">
        <v>121</v>
      </c>
      <c r="AT587" s="20" t="s">
        <v>78</v>
      </c>
      <c r="AX587" s="20" t="s">
        <v>117</v>
      </c>
      <c r="BD587" s="165">
        <f>IF(M587="základní",J587,0)</f>
        <v>0</v>
      </c>
      <c r="BE587" s="165">
        <f>IF(M587="snížená",J587,0)</f>
        <v>0</v>
      </c>
      <c r="BF587" s="165">
        <f>IF(M587="zákl. přenesená",J587,0)</f>
        <v>0</v>
      </c>
      <c r="BG587" s="165">
        <f>IF(M587="sníž. přenesená",J587,0)</f>
        <v>0</v>
      </c>
      <c r="BH587" s="165">
        <f>IF(M587="nulová",J587,0)</f>
        <v>0</v>
      </c>
      <c r="BI587" s="20" t="s">
        <v>76</v>
      </c>
      <c r="BJ587" s="165">
        <f>ROUND(I587*H587,2)</f>
        <v>0</v>
      </c>
      <c r="BK587" s="20" t="s">
        <v>120</v>
      </c>
      <c r="BL587" s="20" t="s">
        <v>801</v>
      </c>
    </row>
    <row r="588" spans="2:64" s="1" customFormat="1">
      <c r="B588" s="37"/>
      <c r="C588" s="233"/>
      <c r="D588" s="233"/>
      <c r="E588" s="233"/>
      <c r="F588" s="237" t="s">
        <v>745</v>
      </c>
      <c r="G588" s="233"/>
      <c r="H588" s="233"/>
      <c r="I588" s="245"/>
      <c r="J588" s="245"/>
      <c r="K588" s="37"/>
      <c r="L588" s="177"/>
      <c r="M588" s="38"/>
      <c r="N588" s="38"/>
      <c r="O588" s="38"/>
      <c r="P588" s="38"/>
      <c r="Q588" s="38"/>
      <c r="R588" s="38"/>
      <c r="S588" s="65"/>
      <c r="AS588" s="20" t="s">
        <v>131</v>
      </c>
      <c r="AT588" s="20" t="s">
        <v>78</v>
      </c>
    </row>
    <row r="589" spans="2:64" s="1" customFormat="1" ht="25.5" customHeight="1">
      <c r="B589" s="153"/>
      <c r="C589" s="238" t="s">
        <v>835</v>
      </c>
      <c r="D589" s="238" t="s">
        <v>121</v>
      </c>
      <c r="E589" s="232" t="s">
        <v>474</v>
      </c>
      <c r="F589" s="243" t="s">
        <v>475</v>
      </c>
      <c r="G589" s="239" t="s">
        <v>119</v>
      </c>
      <c r="H589" s="240">
        <v>18</v>
      </c>
      <c r="I589" s="159"/>
      <c r="J589" s="160">
        <f t="shared" si="7"/>
        <v>0</v>
      </c>
      <c r="K589" s="37"/>
      <c r="L589" s="161" t="s">
        <v>5</v>
      </c>
      <c r="M589" s="162" t="s">
        <v>41</v>
      </c>
      <c r="N589" s="38"/>
      <c r="O589" s="163">
        <f>N589*H589</f>
        <v>0</v>
      </c>
      <c r="P589" s="163">
        <v>0</v>
      </c>
      <c r="Q589" s="163">
        <f>P589*H589</f>
        <v>0</v>
      </c>
      <c r="R589" s="163">
        <v>0</v>
      </c>
      <c r="S589" s="164">
        <f>R589*H589</f>
        <v>0</v>
      </c>
      <c r="AQ589" s="20" t="s">
        <v>120</v>
      </c>
      <c r="AS589" s="20" t="s">
        <v>118</v>
      </c>
      <c r="AT589" s="20" t="s">
        <v>78</v>
      </c>
      <c r="AX589" s="20" t="s">
        <v>117</v>
      </c>
      <c r="BD589" s="165">
        <f>IF(M589="základní",J589,0)</f>
        <v>0</v>
      </c>
      <c r="BE589" s="165">
        <f>IF(M589="snížená",J589,0)</f>
        <v>0</v>
      </c>
      <c r="BF589" s="165">
        <f>IF(M589="zákl. přenesená",J589,0)</f>
        <v>0</v>
      </c>
      <c r="BG589" s="165">
        <f>IF(M589="sníž. přenesená",J589,0)</f>
        <v>0</v>
      </c>
      <c r="BH589" s="165">
        <f>IF(M589="nulová",J589,0)</f>
        <v>0</v>
      </c>
      <c r="BI589" s="20" t="s">
        <v>76</v>
      </c>
      <c r="BJ589" s="165">
        <f>ROUND(I589*H589,2)</f>
        <v>0</v>
      </c>
      <c r="BK589" s="20" t="s">
        <v>120</v>
      </c>
      <c r="BL589" s="20" t="s">
        <v>804</v>
      </c>
    </row>
    <row r="590" spans="2:64" s="1" customFormat="1">
      <c r="B590" s="37"/>
      <c r="C590" s="233"/>
      <c r="D590" s="233"/>
      <c r="E590" s="233"/>
      <c r="F590" s="237" t="s">
        <v>745</v>
      </c>
      <c r="G590" s="233"/>
      <c r="H590" s="233"/>
      <c r="I590" s="245"/>
      <c r="J590" s="245"/>
      <c r="K590" s="37"/>
      <c r="L590" s="177"/>
      <c r="M590" s="38"/>
      <c r="N590" s="38"/>
      <c r="O590" s="38"/>
      <c r="P590" s="38"/>
      <c r="Q590" s="38"/>
      <c r="R590" s="38"/>
      <c r="S590" s="65"/>
      <c r="AS590" s="20" t="s">
        <v>131</v>
      </c>
      <c r="AT590" s="20" t="s">
        <v>78</v>
      </c>
    </row>
    <row r="591" spans="2:64" s="1" customFormat="1" ht="16.5" customHeight="1">
      <c r="B591" s="153"/>
      <c r="C591" s="238" t="s">
        <v>776</v>
      </c>
      <c r="D591" s="238" t="s">
        <v>121</v>
      </c>
      <c r="E591" s="232" t="s">
        <v>476</v>
      </c>
      <c r="F591" s="243" t="s">
        <v>477</v>
      </c>
      <c r="G591" s="239" t="s">
        <v>119</v>
      </c>
      <c r="H591" s="240">
        <v>12</v>
      </c>
      <c r="I591" s="159"/>
      <c r="J591" s="160">
        <f t="shared" si="7"/>
        <v>0</v>
      </c>
      <c r="K591" s="173"/>
      <c r="L591" s="174" t="s">
        <v>5</v>
      </c>
      <c r="M591" s="175" t="s">
        <v>41</v>
      </c>
      <c r="N591" s="38"/>
      <c r="O591" s="163">
        <f>N591*H591</f>
        <v>0</v>
      </c>
      <c r="P591" s="163">
        <v>0</v>
      </c>
      <c r="Q591" s="163">
        <f>P591*H591</f>
        <v>0</v>
      </c>
      <c r="R591" s="163">
        <v>0</v>
      </c>
      <c r="S591" s="164">
        <f>R591*H591</f>
        <v>0</v>
      </c>
      <c r="AQ591" s="20" t="s">
        <v>122</v>
      </c>
      <c r="AS591" s="20" t="s">
        <v>121</v>
      </c>
      <c r="AT591" s="20" t="s">
        <v>78</v>
      </c>
      <c r="AX591" s="20" t="s">
        <v>117</v>
      </c>
      <c r="BD591" s="165">
        <f>IF(M591="základní",J591,0)</f>
        <v>0</v>
      </c>
      <c r="BE591" s="165">
        <f>IF(M591="snížená",J591,0)</f>
        <v>0</v>
      </c>
      <c r="BF591" s="165">
        <f>IF(M591="zákl. přenesená",J591,0)</f>
        <v>0</v>
      </c>
      <c r="BG591" s="165">
        <f>IF(M591="sníž. přenesená",J591,0)</f>
        <v>0</v>
      </c>
      <c r="BH591" s="165">
        <f>IF(M591="nulová",J591,0)</f>
        <v>0</v>
      </c>
      <c r="BI591" s="20" t="s">
        <v>76</v>
      </c>
      <c r="BJ591" s="165">
        <f>ROUND(I591*H591,2)</f>
        <v>0</v>
      </c>
      <c r="BK591" s="20" t="s">
        <v>120</v>
      </c>
      <c r="BL591" s="20" t="s">
        <v>807</v>
      </c>
    </row>
    <row r="592" spans="2:64" s="1" customFormat="1">
      <c r="B592" s="37"/>
      <c r="C592" s="233"/>
      <c r="D592" s="233"/>
      <c r="E592" s="233"/>
      <c r="F592" s="237" t="s">
        <v>745</v>
      </c>
      <c r="G592" s="233"/>
      <c r="H592" s="233"/>
      <c r="I592" s="245"/>
      <c r="J592" s="245"/>
      <c r="K592" s="37"/>
      <c r="L592" s="177"/>
      <c r="M592" s="38"/>
      <c r="N592" s="38"/>
      <c r="O592" s="38"/>
      <c r="P592" s="38"/>
      <c r="Q592" s="38"/>
      <c r="R592" s="38"/>
      <c r="S592" s="65"/>
      <c r="AS592" s="20" t="s">
        <v>131</v>
      </c>
      <c r="AT592" s="20" t="s">
        <v>78</v>
      </c>
    </row>
    <row r="593" spans="2:64" s="1" customFormat="1" ht="25.5" customHeight="1">
      <c r="B593" s="153"/>
      <c r="C593" s="154" t="s">
        <v>838</v>
      </c>
      <c r="D593" s="154" t="s">
        <v>118</v>
      </c>
      <c r="E593" s="155" t="s">
        <v>478</v>
      </c>
      <c r="F593" s="242" t="s">
        <v>1213</v>
      </c>
      <c r="G593" s="157" t="s">
        <v>119</v>
      </c>
      <c r="H593" s="158">
        <v>8</v>
      </c>
      <c r="I593" s="159"/>
      <c r="J593" s="160">
        <f t="shared" si="7"/>
        <v>0</v>
      </c>
      <c r="K593" s="37"/>
      <c r="L593" s="161" t="s">
        <v>5</v>
      </c>
      <c r="M593" s="162" t="s">
        <v>41</v>
      </c>
      <c r="N593" s="38"/>
      <c r="O593" s="163">
        <f>N593*H593</f>
        <v>0</v>
      </c>
      <c r="P593" s="163">
        <v>0</v>
      </c>
      <c r="Q593" s="163">
        <f>P593*H593</f>
        <v>0</v>
      </c>
      <c r="R593" s="163">
        <v>0</v>
      </c>
      <c r="S593" s="164">
        <f>R593*H593</f>
        <v>0</v>
      </c>
      <c r="AQ593" s="20" t="s">
        <v>120</v>
      </c>
      <c r="AS593" s="20" t="s">
        <v>118</v>
      </c>
      <c r="AT593" s="20" t="s">
        <v>78</v>
      </c>
      <c r="AX593" s="20" t="s">
        <v>117</v>
      </c>
      <c r="BD593" s="165">
        <f>IF(M593="základní",J593,0)</f>
        <v>0</v>
      </c>
      <c r="BE593" s="165">
        <f>IF(M593="snížená",J593,0)</f>
        <v>0</v>
      </c>
      <c r="BF593" s="165">
        <f>IF(M593="zákl. přenesená",J593,0)</f>
        <v>0</v>
      </c>
      <c r="BG593" s="165">
        <f>IF(M593="sníž. přenesená",J593,0)</f>
        <v>0</v>
      </c>
      <c r="BH593" s="165">
        <f>IF(M593="nulová",J593,0)</f>
        <v>0</v>
      </c>
      <c r="BI593" s="20" t="s">
        <v>76</v>
      </c>
      <c r="BJ593" s="165">
        <f>ROUND(I593*H593,2)</f>
        <v>0</v>
      </c>
      <c r="BK593" s="20" t="s">
        <v>120</v>
      </c>
      <c r="BL593" s="20" t="s">
        <v>810</v>
      </c>
    </row>
    <row r="594" spans="2:64" s="1" customFormat="1">
      <c r="B594" s="37"/>
      <c r="C594" s="233"/>
      <c r="D594" s="233"/>
      <c r="E594" s="233"/>
      <c r="F594" s="237" t="s">
        <v>745</v>
      </c>
      <c r="G594" s="233"/>
      <c r="H594" s="233"/>
      <c r="I594" s="245"/>
      <c r="J594" s="245"/>
      <c r="K594" s="37"/>
      <c r="L594" s="177"/>
      <c r="M594" s="38"/>
      <c r="N594" s="38"/>
      <c r="O594" s="38"/>
      <c r="P594" s="38"/>
      <c r="Q594" s="38"/>
      <c r="R594" s="38"/>
      <c r="S594" s="65"/>
      <c r="AS594" s="20" t="s">
        <v>131</v>
      </c>
      <c r="AT594" s="20" t="s">
        <v>78</v>
      </c>
    </row>
    <row r="595" spans="2:64" s="1" customFormat="1" ht="38.25" customHeight="1">
      <c r="B595" s="153"/>
      <c r="C595" s="238" t="s">
        <v>779</v>
      </c>
      <c r="D595" s="238" t="s">
        <v>121</v>
      </c>
      <c r="E595" s="232" t="s">
        <v>480</v>
      </c>
      <c r="F595" s="243" t="s">
        <v>481</v>
      </c>
      <c r="G595" s="239" t="s">
        <v>119</v>
      </c>
      <c r="H595" s="240">
        <v>2</v>
      </c>
      <c r="I595" s="159"/>
      <c r="J595" s="160">
        <f t="shared" si="7"/>
        <v>0</v>
      </c>
      <c r="K595" s="173"/>
      <c r="L595" s="174" t="s">
        <v>5</v>
      </c>
      <c r="M595" s="175" t="s">
        <v>41</v>
      </c>
      <c r="N595" s="38"/>
      <c r="O595" s="163">
        <f>N595*H595</f>
        <v>0</v>
      </c>
      <c r="P595" s="163">
        <v>0</v>
      </c>
      <c r="Q595" s="163">
        <f>P595*H595</f>
        <v>0</v>
      </c>
      <c r="R595" s="163">
        <v>0</v>
      </c>
      <c r="S595" s="164">
        <f>R595*H595</f>
        <v>0</v>
      </c>
      <c r="AQ595" s="20" t="s">
        <v>122</v>
      </c>
      <c r="AS595" s="20" t="s">
        <v>121</v>
      </c>
      <c r="AT595" s="20" t="s">
        <v>78</v>
      </c>
      <c r="AX595" s="20" t="s">
        <v>117</v>
      </c>
      <c r="BD595" s="165">
        <f>IF(M595="základní",J595,0)</f>
        <v>0</v>
      </c>
      <c r="BE595" s="165">
        <f>IF(M595="snížená",J595,0)</f>
        <v>0</v>
      </c>
      <c r="BF595" s="165">
        <f>IF(M595="zákl. přenesená",J595,0)</f>
        <v>0</v>
      </c>
      <c r="BG595" s="165">
        <f>IF(M595="sníž. přenesená",J595,0)</f>
        <v>0</v>
      </c>
      <c r="BH595" s="165">
        <f>IF(M595="nulová",J595,0)</f>
        <v>0</v>
      </c>
      <c r="BI595" s="20" t="s">
        <v>76</v>
      </c>
      <c r="BJ595" s="165">
        <f>ROUND(I595*H595,2)</f>
        <v>0</v>
      </c>
      <c r="BK595" s="20" t="s">
        <v>120</v>
      </c>
      <c r="BL595" s="20" t="s">
        <v>813</v>
      </c>
    </row>
    <row r="596" spans="2:64" s="1" customFormat="1">
      <c r="B596" s="37"/>
      <c r="C596" s="233"/>
      <c r="D596" s="233"/>
      <c r="E596" s="233"/>
      <c r="F596" s="237" t="s">
        <v>745</v>
      </c>
      <c r="G596" s="233"/>
      <c r="H596" s="233"/>
      <c r="I596" s="245"/>
      <c r="J596" s="245"/>
      <c r="K596" s="37"/>
      <c r="L596" s="177"/>
      <c r="M596" s="38"/>
      <c r="N596" s="38"/>
      <c r="O596" s="38"/>
      <c r="P596" s="38"/>
      <c r="Q596" s="38"/>
      <c r="R596" s="38"/>
      <c r="S596" s="65"/>
      <c r="AS596" s="20" t="s">
        <v>131</v>
      </c>
      <c r="AT596" s="20" t="s">
        <v>78</v>
      </c>
    </row>
    <row r="597" spans="2:64" s="1" customFormat="1" ht="16.5" customHeight="1">
      <c r="B597" s="153"/>
      <c r="C597" s="238" t="s">
        <v>841</v>
      </c>
      <c r="D597" s="238" t="s">
        <v>121</v>
      </c>
      <c r="E597" s="232" t="s">
        <v>484</v>
      </c>
      <c r="F597" s="243" t="s">
        <v>485</v>
      </c>
      <c r="G597" s="239" t="s">
        <v>119</v>
      </c>
      <c r="H597" s="240">
        <v>6</v>
      </c>
      <c r="I597" s="159"/>
      <c r="J597" s="160">
        <f t="shared" si="7"/>
        <v>0</v>
      </c>
      <c r="K597" s="173"/>
      <c r="L597" s="174" t="s">
        <v>5</v>
      </c>
      <c r="M597" s="175" t="s">
        <v>41</v>
      </c>
      <c r="N597" s="38"/>
      <c r="O597" s="163">
        <f>N597*H597</f>
        <v>0</v>
      </c>
      <c r="P597" s="163">
        <v>0</v>
      </c>
      <c r="Q597" s="163">
        <f>P597*H597</f>
        <v>0</v>
      </c>
      <c r="R597" s="163">
        <v>0</v>
      </c>
      <c r="S597" s="164">
        <f>R597*H597</f>
        <v>0</v>
      </c>
      <c r="AQ597" s="20" t="s">
        <v>122</v>
      </c>
      <c r="AS597" s="20" t="s">
        <v>121</v>
      </c>
      <c r="AT597" s="20" t="s">
        <v>78</v>
      </c>
      <c r="AX597" s="20" t="s">
        <v>117</v>
      </c>
      <c r="BD597" s="165">
        <f>IF(M597="základní",J597,0)</f>
        <v>0</v>
      </c>
      <c r="BE597" s="165">
        <f>IF(M597="snížená",J597,0)</f>
        <v>0</v>
      </c>
      <c r="BF597" s="165">
        <f>IF(M597="zákl. přenesená",J597,0)</f>
        <v>0</v>
      </c>
      <c r="BG597" s="165">
        <f>IF(M597="sníž. přenesená",J597,0)</f>
        <v>0</v>
      </c>
      <c r="BH597" s="165">
        <f>IF(M597="nulová",J597,0)</f>
        <v>0</v>
      </c>
      <c r="BI597" s="20" t="s">
        <v>76</v>
      </c>
      <c r="BJ597" s="165">
        <f>ROUND(I597*H597,2)</f>
        <v>0</v>
      </c>
      <c r="BK597" s="20" t="s">
        <v>120</v>
      </c>
      <c r="BL597" s="20" t="s">
        <v>817</v>
      </c>
    </row>
    <row r="598" spans="2:64" s="1" customFormat="1">
      <c r="B598" s="37"/>
      <c r="C598" s="233"/>
      <c r="D598" s="233"/>
      <c r="E598" s="233"/>
      <c r="F598" s="237" t="s">
        <v>745</v>
      </c>
      <c r="G598" s="233"/>
      <c r="H598" s="233"/>
      <c r="I598" s="245"/>
      <c r="J598" s="245"/>
      <c r="K598" s="37"/>
      <c r="L598" s="177"/>
      <c r="M598" s="38"/>
      <c r="N598" s="38"/>
      <c r="O598" s="38"/>
      <c r="P598" s="38"/>
      <c r="Q598" s="38"/>
      <c r="R598" s="38"/>
      <c r="S598" s="65"/>
      <c r="AS598" s="20" t="s">
        <v>131</v>
      </c>
      <c r="AT598" s="20" t="s">
        <v>78</v>
      </c>
    </row>
    <row r="599" spans="2:64" s="1" customFormat="1" ht="16.5" customHeight="1">
      <c r="B599" s="153"/>
      <c r="C599" s="154" t="s">
        <v>782</v>
      </c>
      <c r="D599" s="154" t="s">
        <v>118</v>
      </c>
      <c r="E599" s="155" t="s">
        <v>486</v>
      </c>
      <c r="F599" s="242" t="s">
        <v>1214</v>
      </c>
      <c r="G599" s="157" t="s">
        <v>119</v>
      </c>
      <c r="H599" s="158">
        <v>4</v>
      </c>
      <c r="I599" s="159"/>
      <c r="J599" s="160">
        <f t="shared" si="7"/>
        <v>0</v>
      </c>
      <c r="K599" s="37"/>
      <c r="L599" s="161" t="s">
        <v>5</v>
      </c>
      <c r="M599" s="162" t="s">
        <v>41</v>
      </c>
      <c r="N599" s="38"/>
      <c r="O599" s="163">
        <f>N599*H599</f>
        <v>0</v>
      </c>
      <c r="P599" s="163">
        <v>0</v>
      </c>
      <c r="Q599" s="163">
        <f>P599*H599</f>
        <v>0</v>
      </c>
      <c r="R599" s="163">
        <v>0</v>
      </c>
      <c r="S599" s="164">
        <f>R599*H599</f>
        <v>0</v>
      </c>
      <c r="AQ599" s="20" t="s">
        <v>120</v>
      </c>
      <c r="AS599" s="20" t="s">
        <v>118</v>
      </c>
      <c r="AT599" s="20" t="s">
        <v>78</v>
      </c>
      <c r="AX599" s="20" t="s">
        <v>117</v>
      </c>
      <c r="BD599" s="165">
        <f>IF(M599="základní",J599,0)</f>
        <v>0</v>
      </c>
      <c r="BE599" s="165">
        <f>IF(M599="snížená",J599,0)</f>
        <v>0</v>
      </c>
      <c r="BF599" s="165">
        <f>IF(M599="zákl. přenesená",J599,0)</f>
        <v>0</v>
      </c>
      <c r="BG599" s="165">
        <f>IF(M599="sníž. přenesená",J599,0)</f>
        <v>0</v>
      </c>
      <c r="BH599" s="165">
        <f>IF(M599="nulová",J599,0)</f>
        <v>0</v>
      </c>
      <c r="BI599" s="20" t="s">
        <v>76</v>
      </c>
      <c r="BJ599" s="165">
        <f>ROUND(I599*H599,2)</f>
        <v>0</v>
      </c>
      <c r="BK599" s="20" t="s">
        <v>120</v>
      </c>
      <c r="BL599" s="20" t="s">
        <v>820</v>
      </c>
    </row>
    <row r="600" spans="2:64" s="1" customFormat="1">
      <c r="B600" s="37"/>
      <c r="C600" s="233"/>
      <c r="D600" s="233"/>
      <c r="E600" s="233"/>
      <c r="F600" s="237" t="s">
        <v>745</v>
      </c>
      <c r="G600" s="233"/>
      <c r="H600" s="233"/>
      <c r="I600" s="245"/>
      <c r="J600" s="245"/>
      <c r="K600" s="37"/>
      <c r="L600" s="177"/>
      <c r="M600" s="38"/>
      <c r="N600" s="38"/>
      <c r="O600" s="38"/>
      <c r="P600" s="38"/>
      <c r="Q600" s="38"/>
      <c r="R600" s="38"/>
      <c r="S600" s="65"/>
      <c r="AS600" s="20" t="s">
        <v>131</v>
      </c>
      <c r="AT600" s="20" t="s">
        <v>78</v>
      </c>
    </row>
    <row r="601" spans="2:64" s="1" customFormat="1" ht="16.5" customHeight="1">
      <c r="B601" s="153"/>
      <c r="C601" s="238" t="s">
        <v>844</v>
      </c>
      <c r="D601" s="238" t="s">
        <v>121</v>
      </c>
      <c r="E601" s="232" t="s">
        <v>488</v>
      </c>
      <c r="F601" s="243" t="s">
        <v>489</v>
      </c>
      <c r="G601" s="239" t="s">
        <v>119</v>
      </c>
      <c r="H601" s="240">
        <v>4</v>
      </c>
      <c r="I601" s="159"/>
      <c r="J601" s="160">
        <f t="shared" si="7"/>
        <v>0</v>
      </c>
      <c r="K601" s="173"/>
      <c r="L601" s="174" t="s">
        <v>5</v>
      </c>
      <c r="M601" s="175" t="s">
        <v>41</v>
      </c>
      <c r="N601" s="38"/>
      <c r="O601" s="163">
        <f>N601*H601</f>
        <v>0</v>
      </c>
      <c r="P601" s="163">
        <v>0</v>
      </c>
      <c r="Q601" s="163">
        <f>P601*H601</f>
        <v>0</v>
      </c>
      <c r="R601" s="163">
        <v>0</v>
      </c>
      <c r="S601" s="164">
        <f>R601*H601</f>
        <v>0</v>
      </c>
      <c r="AQ601" s="20" t="s">
        <v>122</v>
      </c>
      <c r="AS601" s="20" t="s">
        <v>121</v>
      </c>
      <c r="AT601" s="20" t="s">
        <v>78</v>
      </c>
      <c r="AX601" s="20" t="s">
        <v>117</v>
      </c>
      <c r="BD601" s="165">
        <f>IF(M601="základní",J601,0)</f>
        <v>0</v>
      </c>
      <c r="BE601" s="165">
        <f>IF(M601="snížená",J601,0)</f>
        <v>0</v>
      </c>
      <c r="BF601" s="165">
        <f>IF(M601="zákl. přenesená",J601,0)</f>
        <v>0</v>
      </c>
      <c r="BG601" s="165">
        <f>IF(M601="sníž. přenesená",J601,0)</f>
        <v>0</v>
      </c>
      <c r="BH601" s="165">
        <f>IF(M601="nulová",J601,0)</f>
        <v>0</v>
      </c>
      <c r="BI601" s="20" t="s">
        <v>76</v>
      </c>
      <c r="BJ601" s="165">
        <f>ROUND(I601*H601,2)</f>
        <v>0</v>
      </c>
      <c r="BK601" s="20" t="s">
        <v>120</v>
      </c>
      <c r="BL601" s="20" t="s">
        <v>824</v>
      </c>
    </row>
    <row r="602" spans="2:64" s="1" customFormat="1">
      <c r="B602" s="37"/>
      <c r="C602" s="233"/>
      <c r="D602" s="233"/>
      <c r="E602" s="233"/>
      <c r="F602" s="237" t="s">
        <v>745</v>
      </c>
      <c r="G602" s="233"/>
      <c r="H602" s="233"/>
      <c r="I602" s="245"/>
      <c r="J602" s="245"/>
      <c r="K602" s="37"/>
      <c r="L602" s="177"/>
      <c r="M602" s="38"/>
      <c r="N602" s="38"/>
      <c r="O602" s="38"/>
      <c r="P602" s="38"/>
      <c r="Q602" s="38"/>
      <c r="R602" s="38"/>
      <c r="S602" s="65"/>
      <c r="AS602" s="20" t="s">
        <v>131</v>
      </c>
      <c r="AT602" s="20" t="s">
        <v>78</v>
      </c>
    </row>
    <row r="603" spans="2:64" s="1" customFormat="1" ht="25.5" customHeight="1">
      <c r="B603" s="153"/>
      <c r="C603" s="154" t="s">
        <v>785</v>
      </c>
      <c r="D603" s="154" t="s">
        <v>118</v>
      </c>
      <c r="E603" s="155" t="s">
        <v>490</v>
      </c>
      <c r="F603" s="242" t="s">
        <v>1215</v>
      </c>
      <c r="G603" s="157" t="s">
        <v>119</v>
      </c>
      <c r="H603" s="158">
        <v>10</v>
      </c>
      <c r="I603" s="159"/>
      <c r="J603" s="160">
        <f t="shared" si="7"/>
        <v>0</v>
      </c>
      <c r="K603" s="37"/>
      <c r="L603" s="161" t="s">
        <v>5</v>
      </c>
      <c r="M603" s="162" t="s">
        <v>41</v>
      </c>
      <c r="N603" s="38"/>
      <c r="O603" s="163">
        <f>N603*H603</f>
        <v>0</v>
      </c>
      <c r="P603" s="163">
        <v>0</v>
      </c>
      <c r="Q603" s="163">
        <f>P603*H603</f>
        <v>0</v>
      </c>
      <c r="R603" s="163">
        <v>0</v>
      </c>
      <c r="S603" s="164">
        <f>R603*H603</f>
        <v>0</v>
      </c>
      <c r="AQ603" s="20" t="s">
        <v>120</v>
      </c>
      <c r="AS603" s="20" t="s">
        <v>118</v>
      </c>
      <c r="AT603" s="20" t="s">
        <v>78</v>
      </c>
      <c r="AX603" s="20" t="s">
        <v>117</v>
      </c>
      <c r="BD603" s="165">
        <f>IF(M603="základní",J603,0)</f>
        <v>0</v>
      </c>
      <c r="BE603" s="165">
        <f>IF(M603="snížená",J603,0)</f>
        <v>0</v>
      </c>
      <c r="BF603" s="165">
        <f>IF(M603="zákl. přenesená",J603,0)</f>
        <v>0</v>
      </c>
      <c r="BG603" s="165">
        <f>IF(M603="sníž. přenesená",J603,0)</f>
        <v>0</v>
      </c>
      <c r="BH603" s="165">
        <f>IF(M603="nulová",J603,0)</f>
        <v>0</v>
      </c>
      <c r="BI603" s="20" t="s">
        <v>76</v>
      </c>
      <c r="BJ603" s="165">
        <f>ROUND(I603*H603,2)</f>
        <v>0</v>
      </c>
      <c r="BK603" s="20" t="s">
        <v>120</v>
      </c>
      <c r="BL603" s="20" t="s">
        <v>827</v>
      </c>
    </row>
    <row r="604" spans="2:64" s="1" customFormat="1">
      <c r="B604" s="37"/>
      <c r="C604" s="233"/>
      <c r="D604" s="233"/>
      <c r="E604" s="233"/>
      <c r="F604" s="237" t="s">
        <v>745</v>
      </c>
      <c r="G604" s="233"/>
      <c r="H604" s="233"/>
      <c r="I604" s="245"/>
      <c r="J604" s="245"/>
      <c r="K604" s="37"/>
      <c r="L604" s="177"/>
      <c r="M604" s="38"/>
      <c r="N604" s="38"/>
      <c r="O604" s="38"/>
      <c r="P604" s="38"/>
      <c r="Q604" s="38"/>
      <c r="R604" s="38"/>
      <c r="S604" s="65"/>
      <c r="AS604" s="20" t="s">
        <v>131</v>
      </c>
      <c r="AT604" s="20" t="s">
        <v>78</v>
      </c>
    </row>
    <row r="605" spans="2:64" s="1" customFormat="1" ht="38.25" customHeight="1">
      <c r="B605" s="153"/>
      <c r="C605" s="238" t="s">
        <v>847</v>
      </c>
      <c r="D605" s="238" t="s">
        <v>121</v>
      </c>
      <c r="E605" s="232" t="s">
        <v>492</v>
      </c>
      <c r="F605" s="243" t="s">
        <v>493</v>
      </c>
      <c r="G605" s="239" t="s">
        <v>119</v>
      </c>
      <c r="H605" s="240">
        <v>10</v>
      </c>
      <c r="I605" s="159"/>
      <c r="J605" s="160">
        <f t="shared" si="7"/>
        <v>0</v>
      </c>
      <c r="K605" s="173"/>
      <c r="L605" s="174" t="s">
        <v>5</v>
      </c>
      <c r="M605" s="175" t="s">
        <v>41</v>
      </c>
      <c r="N605" s="38"/>
      <c r="O605" s="163">
        <f>N605*H605</f>
        <v>0</v>
      </c>
      <c r="P605" s="163">
        <v>0</v>
      </c>
      <c r="Q605" s="163">
        <f>P605*H605</f>
        <v>0</v>
      </c>
      <c r="R605" s="163">
        <v>0</v>
      </c>
      <c r="S605" s="164">
        <f>R605*H605</f>
        <v>0</v>
      </c>
      <c r="AQ605" s="20" t="s">
        <v>122</v>
      </c>
      <c r="AS605" s="20" t="s">
        <v>121</v>
      </c>
      <c r="AT605" s="20" t="s">
        <v>78</v>
      </c>
      <c r="AX605" s="20" t="s">
        <v>117</v>
      </c>
      <c r="BD605" s="165">
        <f>IF(M605="základní",J605,0)</f>
        <v>0</v>
      </c>
      <c r="BE605" s="165">
        <f>IF(M605="snížená",J605,0)</f>
        <v>0</v>
      </c>
      <c r="BF605" s="165">
        <f>IF(M605="zákl. přenesená",J605,0)</f>
        <v>0</v>
      </c>
      <c r="BG605" s="165">
        <f>IF(M605="sníž. přenesená",J605,0)</f>
        <v>0</v>
      </c>
      <c r="BH605" s="165">
        <f>IF(M605="nulová",J605,0)</f>
        <v>0</v>
      </c>
      <c r="BI605" s="20" t="s">
        <v>76</v>
      </c>
      <c r="BJ605" s="165">
        <f>ROUND(I605*H605,2)</f>
        <v>0</v>
      </c>
      <c r="BK605" s="20" t="s">
        <v>120</v>
      </c>
      <c r="BL605" s="20" t="s">
        <v>831</v>
      </c>
    </row>
    <row r="606" spans="2:64" s="1" customFormat="1">
      <c r="B606" s="37"/>
      <c r="C606" s="233"/>
      <c r="D606" s="233"/>
      <c r="E606" s="233"/>
      <c r="F606" s="237" t="s">
        <v>745</v>
      </c>
      <c r="G606" s="233"/>
      <c r="H606" s="233"/>
      <c r="I606" s="245"/>
      <c r="J606" s="245"/>
      <c r="K606" s="37"/>
      <c r="L606" s="177"/>
      <c r="M606" s="38"/>
      <c r="N606" s="38"/>
      <c r="O606" s="38"/>
      <c r="P606" s="38"/>
      <c r="Q606" s="38"/>
      <c r="R606" s="38"/>
      <c r="S606" s="65"/>
      <c r="AS606" s="20" t="s">
        <v>131</v>
      </c>
      <c r="AT606" s="20" t="s">
        <v>78</v>
      </c>
    </row>
    <row r="607" spans="2:64" s="1" customFormat="1" ht="16.5" customHeight="1">
      <c r="B607" s="153"/>
      <c r="C607" s="154" t="s">
        <v>788</v>
      </c>
      <c r="D607" s="154" t="s">
        <v>118</v>
      </c>
      <c r="E607" s="155" t="s">
        <v>494</v>
      </c>
      <c r="F607" s="242" t="s">
        <v>1216</v>
      </c>
      <c r="G607" s="157" t="s">
        <v>119</v>
      </c>
      <c r="H607" s="158">
        <v>2</v>
      </c>
      <c r="I607" s="159"/>
      <c r="J607" s="160">
        <f t="shared" si="7"/>
        <v>0</v>
      </c>
      <c r="K607" s="173"/>
      <c r="L607" s="174" t="s">
        <v>5</v>
      </c>
      <c r="M607" s="175" t="s">
        <v>41</v>
      </c>
      <c r="N607" s="38"/>
      <c r="O607" s="163">
        <f>N607*H607</f>
        <v>0</v>
      </c>
      <c r="P607" s="163">
        <v>0</v>
      </c>
      <c r="Q607" s="163">
        <f>P607*H607</f>
        <v>0</v>
      </c>
      <c r="R607" s="163">
        <v>0</v>
      </c>
      <c r="S607" s="164">
        <f>R607*H607</f>
        <v>0</v>
      </c>
      <c r="AQ607" s="20" t="s">
        <v>122</v>
      </c>
      <c r="AS607" s="20" t="s">
        <v>121</v>
      </c>
      <c r="AT607" s="20" t="s">
        <v>78</v>
      </c>
      <c r="AX607" s="20" t="s">
        <v>117</v>
      </c>
      <c r="BD607" s="165">
        <f>IF(M607="základní",J607,0)</f>
        <v>0</v>
      </c>
      <c r="BE607" s="165">
        <f>IF(M607="snížená",J607,0)</f>
        <v>0</v>
      </c>
      <c r="BF607" s="165">
        <f>IF(M607="zákl. přenesená",J607,0)</f>
        <v>0</v>
      </c>
      <c r="BG607" s="165">
        <f>IF(M607="sníž. přenesená",J607,0)</f>
        <v>0</v>
      </c>
      <c r="BH607" s="165">
        <f>IF(M607="nulová",J607,0)</f>
        <v>0</v>
      </c>
      <c r="BI607" s="20" t="s">
        <v>76</v>
      </c>
      <c r="BJ607" s="165">
        <f>ROUND(I607*H607,2)</f>
        <v>0</v>
      </c>
      <c r="BK607" s="20" t="s">
        <v>120</v>
      </c>
      <c r="BL607" s="20" t="s">
        <v>834</v>
      </c>
    </row>
    <row r="608" spans="2:64" s="1" customFormat="1">
      <c r="B608" s="37"/>
      <c r="C608" s="233"/>
      <c r="D608" s="233"/>
      <c r="E608" s="233"/>
      <c r="F608" s="237" t="s">
        <v>745</v>
      </c>
      <c r="G608" s="233"/>
      <c r="H608" s="233"/>
      <c r="I608" s="245"/>
      <c r="J608" s="245"/>
      <c r="K608" s="37"/>
      <c r="L608" s="177"/>
      <c r="M608" s="38"/>
      <c r="N608" s="38"/>
      <c r="O608" s="38"/>
      <c r="P608" s="38"/>
      <c r="Q608" s="38"/>
      <c r="R608" s="38"/>
      <c r="S608" s="65"/>
      <c r="AS608" s="20" t="s">
        <v>131</v>
      </c>
      <c r="AT608" s="20" t="s">
        <v>78</v>
      </c>
    </row>
    <row r="609" spans="2:64" s="1" customFormat="1" ht="16.5" customHeight="1">
      <c r="B609" s="153"/>
      <c r="C609" s="238" t="s">
        <v>850</v>
      </c>
      <c r="D609" s="238" t="s">
        <v>121</v>
      </c>
      <c r="E609" s="232" t="s">
        <v>496</v>
      </c>
      <c r="F609" s="243" t="s">
        <v>497</v>
      </c>
      <c r="G609" s="239" t="s">
        <v>119</v>
      </c>
      <c r="H609" s="240">
        <v>2</v>
      </c>
      <c r="I609" s="159"/>
      <c r="J609" s="160">
        <f t="shared" si="7"/>
        <v>0</v>
      </c>
      <c r="K609" s="37"/>
      <c r="L609" s="161" t="s">
        <v>5</v>
      </c>
      <c r="M609" s="162" t="s">
        <v>41</v>
      </c>
      <c r="N609" s="38"/>
      <c r="O609" s="163">
        <f>N609*H609</f>
        <v>0</v>
      </c>
      <c r="P609" s="163">
        <v>0</v>
      </c>
      <c r="Q609" s="163">
        <f>P609*H609</f>
        <v>0</v>
      </c>
      <c r="R609" s="163">
        <v>0</v>
      </c>
      <c r="S609" s="164">
        <f>R609*H609</f>
        <v>0</v>
      </c>
      <c r="AQ609" s="20" t="s">
        <v>120</v>
      </c>
      <c r="AS609" s="20" t="s">
        <v>118</v>
      </c>
      <c r="AT609" s="20" t="s">
        <v>78</v>
      </c>
      <c r="AX609" s="20" t="s">
        <v>117</v>
      </c>
      <c r="BD609" s="165">
        <f>IF(M609="základní",J609,0)</f>
        <v>0</v>
      </c>
      <c r="BE609" s="165">
        <f>IF(M609="snížená",J609,0)</f>
        <v>0</v>
      </c>
      <c r="BF609" s="165">
        <f>IF(M609="zákl. přenesená",J609,0)</f>
        <v>0</v>
      </c>
      <c r="BG609" s="165">
        <f>IF(M609="sníž. přenesená",J609,0)</f>
        <v>0</v>
      </c>
      <c r="BH609" s="165">
        <f>IF(M609="nulová",J609,0)</f>
        <v>0</v>
      </c>
      <c r="BI609" s="20" t="s">
        <v>76</v>
      </c>
      <c r="BJ609" s="165">
        <f>ROUND(I609*H609,2)</f>
        <v>0</v>
      </c>
      <c r="BK609" s="20" t="s">
        <v>120</v>
      </c>
      <c r="BL609" s="20" t="s">
        <v>836</v>
      </c>
    </row>
    <row r="610" spans="2:64" s="1" customFormat="1">
      <c r="B610" s="37"/>
      <c r="C610" s="233"/>
      <c r="D610" s="233"/>
      <c r="E610" s="233"/>
      <c r="F610" s="237" t="s">
        <v>745</v>
      </c>
      <c r="G610" s="233"/>
      <c r="H610" s="233"/>
      <c r="I610" s="245"/>
      <c r="J610" s="245"/>
      <c r="K610" s="37"/>
      <c r="L610" s="177"/>
      <c r="M610" s="38"/>
      <c r="N610" s="38"/>
      <c r="O610" s="38"/>
      <c r="P610" s="38"/>
      <c r="Q610" s="38"/>
      <c r="R610" s="38"/>
      <c r="S610" s="65"/>
      <c r="AS610" s="20" t="s">
        <v>143</v>
      </c>
      <c r="AT610" s="20" t="s">
        <v>78</v>
      </c>
    </row>
    <row r="611" spans="2:64" s="1" customFormat="1" ht="15">
      <c r="B611" s="37"/>
      <c r="C611" s="241"/>
      <c r="D611" s="235" t="s">
        <v>361</v>
      </c>
      <c r="E611" s="235"/>
      <c r="F611" s="235"/>
      <c r="G611" s="235"/>
      <c r="H611" s="235"/>
      <c r="I611" s="244"/>
      <c r="J611" s="244"/>
      <c r="K611" s="37"/>
      <c r="L611" s="177"/>
      <c r="M611" s="38"/>
      <c r="N611" s="38"/>
      <c r="O611" s="38"/>
      <c r="P611" s="38"/>
      <c r="Q611" s="38"/>
      <c r="R611" s="38"/>
      <c r="S611" s="65"/>
      <c r="AS611" s="20" t="s">
        <v>131</v>
      </c>
      <c r="AT611" s="20" t="s">
        <v>78</v>
      </c>
    </row>
    <row r="612" spans="2:64" s="1" customFormat="1" ht="16.5" customHeight="1">
      <c r="B612" s="153"/>
      <c r="C612" s="241"/>
      <c r="D612" s="235" t="s">
        <v>362</v>
      </c>
      <c r="E612" s="235"/>
      <c r="F612" s="235"/>
      <c r="G612" s="235"/>
      <c r="H612" s="235"/>
      <c r="I612" s="245"/>
      <c r="J612" s="245">
        <f>SUM(J613:J651)</f>
        <v>0</v>
      </c>
      <c r="K612" s="173"/>
      <c r="L612" s="174" t="s">
        <v>5</v>
      </c>
      <c r="M612" s="175" t="s">
        <v>41</v>
      </c>
      <c r="N612" s="38"/>
      <c r="O612" s="163">
        <f>N612*H612</f>
        <v>0</v>
      </c>
      <c r="P612" s="163">
        <v>0</v>
      </c>
      <c r="Q612" s="163">
        <f>P612*H612</f>
        <v>0</v>
      </c>
      <c r="R612" s="163">
        <v>0</v>
      </c>
      <c r="S612" s="164">
        <f>R612*H612</f>
        <v>0</v>
      </c>
      <c r="AQ612" s="20" t="s">
        <v>122</v>
      </c>
      <c r="AS612" s="20" t="s">
        <v>121</v>
      </c>
      <c r="AT612" s="20" t="s">
        <v>78</v>
      </c>
      <c r="AX612" s="20" t="s">
        <v>117</v>
      </c>
      <c r="BD612" s="165">
        <f>IF(M612="základní",J612,0)</f>
        <v>0</v>
      </c>
      <c r="BE612" s="165">
        <f>IF(M612="snížená",J612,0)</f>
        <v>0</v>
      </c>
      <c r="BF612" s="165">
        <f>IF(M612="zákl. přenesená",J612,0)</f>
        <v>0</v>
      </c>
      <c r="BG612" s="165">
        <f>IF(M612="sníž. přenesená",J612,0)</f>
        <v>0</v>
      </c>
      <c r="BH612" s="165">
        <f>IF(M612="nulová",J612,0)</f>
        <v>0</v>
      </c>
      <c r="BI612" s="20" t="s">
        <v>76</v>
      </c>
      <c r="BJ612" s="165">
        <f>ROUND(I612*H612,2)</f>
        <v>0</v>
      </c>
      <c r="BK612" s="20" t="s">
        <v>120</v>
      </c>
      <c r="BL612" s="20" t="s">
        <v>837</v>
      </c>
    </row>
    <row r="613" spans="2:64" s="1" customFormat="1">
      <c r="B613" s="37"/>
      <c r="C613" s="154" t="s">
        <v>791</v>
      </c>
      <c r="D613" s="154" t="s">
        <v>118</v>
      </c>
      <c r="E613" s="155" t="s">
        <v>858</v>
      </c>
      <c r="F613" s="242" t="s">
        <v>1236</v>
      </c>
      <c r="G613" s="157" t="s">
        <v>135</v>
      </c>
      <c r="H613" s="158">
        <v>6</v>
      </c>
      <c r="I613" s="159"/>
      <c r="J613" s="160">
        <f t="shared" ref="J613:J676" si="8">ROUND(I613*H613,2)</f>
        <v>0</v>
      </c>
      <c r="K613" s="37"/>
      <c r="L613" s="177"/>
      <c r="M613" s="38"/>
      <c r="N613" s="38"/>
      <c r="O613" s="38"/>
      <c r="P613" s="38"/>
      <c r="Q613" s="38"/>
      <c r="R613" s="38"/>
      <c r="S613" s="65"/>
      <c r="AS613" s="20" t="s">
        <v>131</v>
      </c>
      <c r="AT613" s="20" t="s">
        <v>78</v>
      </c>
    </row>
    <row r="614" spans="2:64" s="1" customFormat="1" ht="25.5" customHeight="1">
      <c r="B614" s="153"/>
      <c r="C614" s="238" t="s">
        <v>853</v>
      </c>
      <c r="D614" s="238" t="s">
        <v>121</v>
      </c>
      <c r="E614" s="232" t="s">
        <v>860</v>
      </c>
      <c r="F614" s="243" t="s">
        <v>861</v>
      </c>
      <c r="G614" s="239" t="s">
        <v>135</v>
      </c>
      <c r="H614" s="240">
        <v>6</v>
      </c>
      <c r="I614" s="171"/>
      <c r="J614" s="172">
        <f t="shared" si="8"/>
        <v>0</v>
      </c>
      <c r="K614" s="37"/>
      <c r="L614" s="161" t="s">
        <v>5</v>
      </c>
      <c r="M614" s="162" t="s">
        <v>41</v>
      </c>
      <c r="N614" s="38"/>
      <c r="O614" s="163">
        <f>N614*H614</f>
        <v>0</v>
      </c>
      <c r="P614" s="163">
        <v>0</v>
      </c>
      <c r="Q614" s="163">
        <f>P614*H614</f>
        <v>0</v>
      </c>
      <c r="R614" s="163">
        <v>0</v>
      </c>
      <c r="S614" s="164">
        <f>R614*H614</f>
        <v>0</v>
      </c>
      <c r="AQ614" s="20" t="s">
        <v>120</v>
      </c>
      <c r="AS614" s="20" t="s">
        <v>118</v>
      </c>
      <c r="AT614" s="20" t="s">
        <v>78</v>
      </c>
      <c r="AX614" s="20" t="s">
        <v>117</v>
      </c>
      <c r="BD614" s="165">
        <f>IF(M614="základní",J614,0)</f>
        <v>0</v>
      </c>
      <c r="BE614" s="165">
        <f>IF(M614="snížená",J614,0)</f>
        <v>0</v>
      </c>
      <c r="BF614" s="165">
        <f>IF(M614="zákl. přenesená",J614,0)</f>
        <v>0</v>
      </c>
      <c r="BG614" s="165">
        <f>IF(M614="sníž. přenesená",J614,0)</f>
        <v>0</v>
      </c>
      <c r="BH614" s="165">
        <f>IF(M614="nulová",J614,0)</f>
        <v>0</v>
      </c>
      <c r="BI614" s="20" t="s">
        <v>76</v>
      </c>
      <c r="BJ614" s="165">
        <f>ROUND(I614*H614,2)</f>
        <v>0</v>
      </c>
      <c r="BK614" s="20" t="s">
        <v>120</v>
      </c>
      <c r="BL614" s="20" t="s">
        <v>839</v>
      </c>
    </row>
    <row r="615" spans="2:64" s="1" customFormat="1">
      <c r="B615" s="37"/>
      <c r="C615" s="233"/>
      <c r="D615" s="233"/>
      <c r="E615" s="233"/>
      <c r="F615" s="237" t="s">
        <v>856</v>
      </c>
      <c r="G615" s="233"/>
      <c r="H615" s="233"/>
      <c r="I615" s="244"/>
      <c r="J615" s="244"/>
      <c r="K615" s="37"/>
      <c r="L615" s="177"/>
      <c r="M615" s="38"/>
      <c r="N615" s="38"/>
      <c r="O615" s="38"/>
      <c r="P615" s="38"/>
      <c r="Q615" s="38"/>
      <c r="R615" s="38"/>
      <c r="S615" s="65"/>
      <c r="AS615" s="20" t="s">
        <v>131</v>
      </c>
      <c r="AT615" s="20" t="s">
        <v>78</v>
      </c>
    </row>
    <row r="616" spans="2:64" s="1" customFormat="1" ht="16.5" customHeight="1">
      <c r="B616" s="153"/>
      <c r="C616" s="154" t="s">
        <v>795</v>
      </c>
      <c r="D616" s="154" t="s">
        <v>118</v>
      </c>
      <c r="E616" s="155" t="s">
        <v>864</v>
      </c>
      <c r="F616" s="242" t="s">
        <v>865</v>
      </c>
      <c r="G616" s="157" t="s">
        <v>135</v>
      </c>
      <c r="H616" s="158">
        <v>12</v>
      </c>
      <c r="I616" s="171"/>
      <c r="J616" s="172">
        <f t="shared" si="8"/>
        <v>0</v>
      </c>
      <c r="K616" s="173"/>
      <c r="L616" s="174" t="s">
        <v>5</v>
      </c>
      <c r="M616" s="175" t="s">
        <v>41</v>
      </c>
      <c r="N616" s="38"/>
      <c r="O616" s="163">
        <f>N616*H616</f>
        <v>0</v>
      </c>
      <c r="P616" s="163">
        <v>0</v>
      </c>
      <c r="Q616" s="163">
        <f>P616*H616</f>
        <v>0</v>
      </c>
      <c r="R616" s="163">
        <v>0</v>
      </c>
      <c r="S616" s="164">
        <f>R616*H616</f>
        <v>0</v>
      </c>
      <c r="AQ616" s="20" t="s">
        <v>122</v>
      </c>
      <c r="AS616" s="20" t="s">
        <v>121</v>
      </c>
      <c r="AT616" s="20" t="s">
        <v>78</v>
      </c>
      <c r="AX616" s="20" t="s">
        <v>117</v>
      </c>
      <c r="BD616" s="165">
        <f>IF(M616="základní",J616,0)</f>
        <v>0</v>
      </c>
      <c r="BE616" s="165">
        <f>IF(M616="snížená",J616,0)</f>
        <v>0</v>
      </c>
      <c r="BF616" s="165">
        <f>IF(M616="zákl. přenesená",J616,0)</f>
        <v>0</v>
      </c>
      <c r="BG616" s="165">
        <f>IF(M616="sníž. přenesená",J616,0)</f>
        <v>0</v>
      </c>
      <c r="BH616" s="165">
        <f>IF(M616="nulová",J616,0)</f>
        <v>0</v>
      </c>
      <c r="BI616" s="20" t="s">
        <v>76</v>
      </c>
      <c r="BJ616" s="165">
        <f>ROUND(I616*H616,2)</f>
        <v>0</v>
      </c>
      <c r="BK616" s="20" t="s">
        <v>120</v>
      </c>
      <c r="BL616" s="20" t="s">
        <v>840</v>
      </c>
    </row>
    <row r="617" spans="2:64" s="1" customFormat="1">
      <c r="B617" s="37"/>
      <c r="C617" s="233"/>
      <c r="D617" s="233"/>
      <c r="E617" s="233"/>
      <c r="F617" s="237" t="s">
        <v>856</v>
      </c>
      <c r="G617" s="233"/>
      <c r="H617" s="233"/>
      <c r="I617" s="244"/>
      <c r="J617" s="244"/>
      <c r="K617" s="37"/>
      <c r="L617" s="177"/>
      <c r="M617" s="38"/>
      <c r="N617" s="38"/>
      <c r="O617" s="38"/>
      <c r="P617" s="38"/>
      <c r="Q617" s="38"/>
      <c r="R617" s="38"/>
      <c r="S617" s="65"/>
      <c r="AS617" s="20" t="s">
        <v>131</v>
      </c>
      <c r="AT617" s="20" t="s">
        <v>78</v>
      </c>
    </row>
    <row r="618" spans="2:64" s="1" customFormat="1" ht="16.5" customHeight="1">
      <c r="B618" s="153"/>
      <c r="C618" s="238" t="s">
        <v>857</v>
      </c>
      <c r="D618" s="238" t="s">
        <v>121</v>
      </c>
      <c r="E618" s="232" t="s">
        <v>867</v>
      </c>
      <c r="F618" s="243" t="s">
        <v>1237</v>
      </c>
      <c r="G618" s="239" t="s">
        <v>135</v>
      </c>
      <c r="H618" s="240">
        <v>12</v>
      </c>
      <c r="I618" s="171"/>
      <c r="J618" s="172">
        <f t="shared" si="8"/>
        <v>0</v>
      </c>
      <c r="K618" s="173"/>
      <c r="L618" s="174" t="s">
        <v>5</v>
      </c>
      <c r="M618" s="175" t="s">
        <v>41</v>
      </c>
      <c r="N618" s="38"/>
      <c r="O618" s="163">
        <f>N618*H618</f>
        <v>0</v>
      </c>
      <c r="P618" s="163">
        <v>0</v>
      </c>
      <c r="Q618" s="163">
        <f>P618*H618</f>
        <v>0</v>
      </c>
      <c r="R618" s="163">
        <v>0</v>
      </c>
      <c r="S618" s="164">
        <f>R618*H618</f>
        <v>0</v>
      </c>
      <c r="AQ618" s="20" t="s">
        <v>122</v>
      </c>
      <c r="AS618" s="20" t="s">
        <v>121</v>
      </c>
      <c r="AT618" s="20" t="s">
        <v>78</v>
      </c>
      <c r="AX618" s="20" t="s">
        <v>117</v>
      </c>
      <c r="BD618" s="165">
        <f>IF(M618="základní",J618,0)</f>
        <v>0</v>
      </c>
      <c r="BE618" s="165">
        <f>IF(M618="snížená",J618,0)</f>
        <v>0</v>
      </c>
      <c r="BF618" s="165">
        <f>IF(M618="zákl. přenesená",J618,0)</f>
        <v>0</v>
      </c>
      <c r="BG618" s="165">
        <f>IF(M618="sníž. přenesená",J618,0)</f>
        <v>0</v>
      </c>
      <c r="BH618" s="165">
        <f>IF(M618="nulová",J618,0)</f>
        <v>0</v>
      </c>
      <c r="BI618" s="20" t="s">
        <v>76</v>
      </c>
      <c r="BJ618" s="165">
        <f>ROUND(I618*H618,2)</f>
        <v>0</v>
      </c>
      <c r="BK618" s="20" t="s">
        <v>120</v>
      </c>
      <c r="BL618" s="20" t="s">
        <v>842</v>
      </c>
    </row>
    <row r="619" spans="2:64" s="1" customFormat="1">
      <c r="B619" s="37"/>
      <c r="C619" s="233"/>
      <c r="D619" s="233"/>
      <c r="E619" s="233"/>
      <c r="F619" s="237" t="s">
        <v>856</v>
      </c>
      <c r="G619" s="233"/>
      <c r="H619" s="233"/>
      <c r="I619" s="244"/>
      <c r="J619" s="244"/>
      <c r="K619" s="37"/>
      <c r="L619" s="177"/>
      <c r="M619" s="38"/>
      <c r="N619" s="38"/>
      <c r="O619" s="38"/>
      <c r="P619" s="38"/>
      <c r="Q619" s="38"/>
      <c r="R619" s="38"/>
      <c r="S619" s="65"/>
      <c r="AS619" s="20" t="s">
        <v>131</v>
      </c>
      <c r="AT619" s="20" t="s">
        <v>78</v>
      </c>
    </row>
    <row r="620" spans="2:64" s="1" customFormat="1" ht="25.5" customHeight="1">
      <c r="B620" s="153"/>
      <c r="C620" s="154" t="s">
        <v>801</v>
      </c>
      <c r="D620" s="154" t="s">
        <v>118</v>
      </c>
      <c r="E620" s="155" t="s">
        <v>870</v>
      </c>
      <c r="F620" s="242" t="s">
        <v>1238</v>
      </c>
      <c r="G620" s="157" t="s">
        <v>135</v>
      </c>
      <c r="H620" s="158">
        <v>12</v>
      </c>
      <c r="I620" s="171"/>
      <c r="J620" s="172">
        <f t="shared" si="8"/>
        <v>0</v>
      </c>
      <c r="K620" s="37"/>
      <c r="L620" s="161" t="s">
        <v>5</v>
      </c>
      <c r="M620" s="162" t="s">
        <v>41</v>
      </c>
      <c r="N620" s="38"/>
      <c r="O620" s="163">
        <f>N620*H620</f>
        <v>0</v>
      </c>
      <c r="P620" s="163">
        <v>0</v>
      </c>
      <c r="Q620" s="163">
        <f>P620*H620</f>
        <v>0</v>
      </c>
      <c r="R620" s="163">
        <v>0</v>
      </c>
      <c r="S620" s="164">
        <f>R620*H620</f>
        <v>0</v>
      </c>
      <c r="AQ620" s="20" t="s">
        <v>120</v>
      </c>
      <c r="AS620" s="20" t="s">
        <v>118</v>
      </c>
      <c r="AT620" s="20" t="s">
        <v>78</v>
      </c>
      <c r="AX620" s="20" t="s">
        <v>117</v>
      </c>
      <c r="BD620" s="165">
        <f>IF(M620="základní",J620,0)</f>
        <v>0</v>
      </c>
      <c r="BE620" s="165">
        <f>IF(M620="snížená",J620,0)</f>
        <v>0</v>
      </c>
      <c r="BF620" s="165">
        <f>IF(M620="zákl. přenesená",J620,0)</f>
        <v>0</v>
      </c>
      <c r="BG620" s="165">
        <f>IF(M620="sníž. přenesená",J620,0)</f>
        <v>0</v>
      </c>
      <c r="BH620" s="165">
        <f>IF(M620="nulová",J620,0)</f>
        <v>0</v>
      </c>
      <c r="BI620" s="20" t="s">
        <v>76</v>
      </c>
      <c r="BJ620" s="165">
        <f>ROUND(I620*H620,2)</f>
        <v>0</v>
      </c>
      <c r="BK620" s="20" t="s">
        <v>120</v>
      </c>
      <c r="BL620" s="20" t="s">
        <v>843</v>
      </c>
    </row>
    <row r="621" spans="2:64" s="1" customFormat="1" ht="13.5" customHeight="1">
      <c r="B621" s="37"/>
      <c r="C621" s="238" t="s">
        <v>863</v>
      </c>
      <c r="D621" s="238" t="s">
        <v>121</v>
      </c>
      <c r="E621" s="232" t="s">
        <v>872</v>
      </c>
      <c r="F621" s="243" t="s">
        <v>873</v>
      </c>
      <c r="G621" s="239" t="s">
        <v>135</v>
      </c>
      <c r="H621" s="240">
        <v>12</v>
      </c>
      <c r="I621" s="159"/>
      <c r="J621" s="160">
        <f t="shared" si="8"/>
        <v>0</v>
      </c>
      <c r="K621" s="37"/>
      <c r="L621" s="177"/>
      <c r="M621" s="38"/>
      <c r="N621" s="38"/>
      <c r="O621" s="38"/>
      <c r="P621" s="38"/>
      <c r="Q621" s="38"/>
      <c r="R621" s="38"/>
      <c r="S621" s="65"/>
      <c r="AS621" s="20" t="s">
        <v>131</v>
      </c>
      <c r="AT621" s="20" t="s">
        <v>78</v>
      </c>
    </row>
    <row r="622" spans="2:64" s="1" customFormat="1" ht="16.5" customHeight="1">
      <c r="B622" s="153"/>
      <c r="C622" s="233"/>
      <c r="D622" s="233"/>
      <c r="E622" s="233"/>
      <c r="F622" s="237" t="s">
        <v>856</v>
      </c>
      <c r="G622" s="233"/>
      <c r="H622" s="233"/>
      <c r="I622" s="245"/>
      <c r="J622" s="245"/>
      <c r="K622" s="173"/>
      <c r="L622" s="174" t="s">
        <v>5</v>
      </c>
      <c r="M622" s="175" t="s">
        <v>41</v>
      </c>
      <c r="N622" s="38"/>
      <c r="O622" s="163">
        <f>N622*H622</f>
        <v>0</v>
      </c>
      <c r="P622" s="163">
        <v>0</v>
      </c>
      <c r="Q622" s="163">
        <f>P622*H622</f>
        <v>0</v>
      </c>
      <c r="R622" s="163">
        <v>0</v>
      </c>
      <c r="S622" s="164">
        <f>R622*H622</f>
        <v>0</v>
      </c>
      <c r="AQ622" s="20" t="s">
        <v>122</v>
      </c>
      <c r="AS622" s="20" t="s">
        <v>121</v>
      </c>
      <c r="AT622" s="20" t="s">
        <v>78</v>
      </c>
      <c r="AX622" s="20" t="s">
        <v>117</v>
      </c>
      <c r="BD622" s="165">
        <f>IF(M622="základní",J622,0)</f>
        <v>0</v>
      </c>
      <c r="BE622" s="165">
        <f>IF(M622="snížená",J622,0)</f>
        <v>0</v>
      </c>
      <c r="BF622" s="165">
        <f>IF(M622="zákl. přenesená",J622,0)</f>
        <v>0</v>
      </c>
      <c r="BG622" s="165">
        <f>IF(M622="sníž. přenesená",J622,0)</f>
        <v>0</v>
      </c>
      <c r="BH622" s="165">
        <f>IF(M622="nulová",J622,0)</f>
        <v>0</v>
      </c>
      <c r="BI622" s="20" t="s">
        <v>76</v>
      </c>
      <c r="BJ622" s="165">
        <f>ROUND(I622*H622,2)</f>
        <v>0</v>
      </c>
      <c r="BK622" s="20" t="s">
        <v>120</v>
      </c>
      <c r="BL622" s="20" t="s">
        <v>845</v>
      </c>
    </row>
    <row r="623" spans="2:64" s="1" customFormat="1">
      <c r="B623" s="37"/>
      <c r="C623" s="154" t="s">
        <v>807</v>
      </c>
      <c r="D623" s="154" t="s">
        <v>118</v>
      </c>
      <c r="E623" s="155" t="s">
        <v>876</v>
      </c>
      <c r="F623" s="242" t="s">
        <v>877</v>
      </c>
      <c r="G623" s="157" t="s">
        <v>135</v>
      </c>
      <c r="H623" s="158">
        <v>12</v>
      </c>
      <c r="I623" s="159"/>
      <c r="J623" s="160">
        <f t="shared" si="8"/>
        <v>0</v>
      </c>
      <c r="K623" s="37"/>
      <c r="L623" s="177"/>
      <c r="M623" s="38"/>
      <c r="N623" s="38"/>
      <c r="O623" s="38"/>
      <c r="P623" s="38"/>
      <c r="Q623" s="38"/>
      <c r="R623" s="38"/>
      <c r="S623" s="65"/>
      <c r="AS623" s="20" t="s">
        <v>131</v>
      </c>
      <c r="AT623" s="20" t="s">
        <v>78</v>
      </c>
    </row>
    <row r="624" spans="2:64" s="1" customFormat="1" ht="16.5" customHeight="1">
      <c r="B624" s="153"/>
      <c r="C624" s="238" t="s">
        <v>869</v>
      </c>
      <c r="D624" s="238" t="s">
        <v>121</v>
      </c>
      <c r="E624" s="232" t="s">
        <v>879</v>
      </c>
      <c r="F624" s="243" t="s">
        <v>880</v>
      </c>
      <c r="G624" s="239" t="s">
        <v>135</v>
      </c>
      <c r="H624" s="240">
        <v>12</v>
      </c>
      <c r="I624" s="171"/>
      <c r="J624" s="172">
        <f t="shared" si="8"/>
        <v>0</v>
      </c>
      <c r="K624" s="173"/>
      <c r="L624" s="174" t="s">
        <v>5</v>
      </c>
      <c r="M624" s="175" t="s">
        <v>41</v>
      </c>
      <c r="N624" s="38"/>
      <c r="O624" s="163">
        <f>N624*H624</f>
        <v>0</v>
      </c>
      <c r="P624" s="163">
        <v>0</v>
      </c>
      <c r="Q624" s="163">
        <f>P624*H624</f>
        <v>0</v>
      </c>
      <c r="R624" s="163">
        <v>0</v>
      </c>
      <c r="S624" s="164">
        <f>R624*H624</f>
        <v>0</v>
      </c>
      <c r="AQ624" s="20" t="s">
        <v>122</v>
      </c>
      <c r="AS624" s="20" t="s">
        <v>121</v>
      </c>
      <c r="AT624" s="20" t="s">
        <v>78</v>
      </c>
      <c r="AX624" s="20" t="s">
        <v>117</v>
      </c>
      <c r="BD624" s="165">
        <f>IF(M624="základní",J624,0)</f>
        <v>0</v>
      </c>
      <c r="BE624" s="165">
        <f>IF(M624="snížená",J624,0)</f>
        <v>0</v>
      </c>
      <c r="BF624" s="165">
        <f>IF(M624="zákl. přenesená",J624,0)</f>
        <v>0</v>
      </c>
      <c r="BG624" s="165">
        <f>IF(M624="sníž. přenesená",J624,0)</f>
        <v>0</v>
      </c>
      <c r="BH624" s="165">
        <f>IF(M624="nulová",J624,0)</f>
        <v>0</v>
      </c>
      <c r="BI624" s="20" t="s">
        <v>76</v>
      </c>
      <c r="BJ624" s="165">
        <f>ROUND(I624*H624,2)</f>
        <v>0</v>
      </c>
      <c r="BK624" s="20" t="s">
        <v>120</v>
      </c>
      <c r="BL624" s="20" t="s">
        <v>846</v>
      </c>
    </row>
    <row r="625" spans="2:64" s="1" customFormat="1">
      <c r="B625" s="37"/>
      <c r="C625" s="233"/>
      <c r="D625" s="233"/>
      <c r="E625" s="233"/>
      <c r="F625" s="237" t="s">
        <v>856</v>
      </c>
      <c r="G625" s="233"/>
      <c r="H625" s="233"/>
      <c r="I625" s="244"/>
      <c r="J625" s="244"/>
      <c r="K625" s="37"/>
      <c r="L625" s="177"/>
      <c r="M625" s="38"/>
      <c r="N625" s="38"/>
      <c r="O625" s="38"/>
      <c r="P625" s="38"/>
      <c r="Q625" s="38"/>
      <c r="R625" s="38"/>
      <c r="S625" s="65"/>
      <c r="AS625" s="20" t="s">
        <v>131</v>
      </c>
      <c r="AT625" s="20" t="s">
        <v>78</v>
      </c>
    </row>
    <row r="626" spans="2:64" s="1" customFormat="1" ht="25.5" customHeight="1">
      <c r="B626" s="153"/>
      <c r="C626" s="154" t="s">
        <v>834</v>
      </c>
      <c r="D626" s="154" t="s">
        <v>118</v>
      </c>
      <c r="E626" s="155" t="s">
        <v>443</v>
      </c>
      <c r="F626" s="242" t="s">
        <v>444</v>
      </c>
      <c r="G626" s="157" t="s">
        <v>135</v>
      </c>
      <c r="H626" s="158">
        <v>12</v>
      </c>
      <c r="I626" s="171"/>
      <c r="J626" s="172">
        <f t="shared" si="8"/>
        <v>0</v>
      </c>
      <c r="K626" s="37"/>
      <c r="L626" s="161" t="s">
        <v>5</v>
      </c>
      <c r="M626" s="162" t="s">
        <v>41</v>
      </c>
      <c r="N626" s="38"/>
      <c r="O626" s="163">
        <f>N626*H626</f>
        <v>0</v>
      </c>
      <c r="P626" s="163">
        <v>0</v>
      </c>
      <c r="Q626" s="163">
        <f>P626*H626</f>
        <v>0</v>
      </c>
      <c r="R626" s="163">
        <v>0</v>
      </c>
      <c r="S626" s="164">
        <f>R626*H626</f>
        <v>0</v>
      </c>
      <c r="AQ626" s="20" t="s">
        <v>120</v>
      </c>
      <c r="AS626" s="20" t="s">
        <v>118</v>
      </c>
      <c r="AT626" s="20" t="s">
        <v>78</v>
      </c>
      <c r="AX626" s="20" t="s">
        <v>117</v>
      </c>
      <c r="BD626" s="165">
        <f>IF(M626="základní",J626,0)</f>
        <v>0</v>
      </c>
      <c r="BE626" s="165">
        <f>IF(M626="snížená",J626,0)</f>
        <v>0</v>
      </c>
      <c r="BF626" s="165">
        <f>IF(M626="zákl. přenesená",J626,0)</f>
        <v>0</v>
      </c>
      <c r="BG626" s="165">
        <f>IF(M626="sníž. přenesená",J626,0)</f>
        <v>0</v>
      </c>
      <c r="BH626" s="165">
        <f>IF(M626="nulová",J626,0)</f>
        <v>0</v>
      </c>
      <c r="BI626" s="20" t="s">
        <v>76</v>
      </c>
      <c r="BJ626" s="165">
        <f>ROUND(I626*H626,2)</f>
        <v>0</v>
      </c>
      <c r="BK626" s="20" t="s">
        <v>120</v>
      </c>
      <c r="BL626" s="20" t="s">
        <v>848</v>
      </c>
    </row>
    <row r="627" spans="2:64" s="1" customFormat="1" ht="13.5" customHeight="1">
      <c r="B627" s="37"/>
      <c r="C627" s="238" t="s">
        <v>875</v>
      </c>
      <c r="D627" s="238" t="s">
        <v>121</v>
      </c>
      <c r="E627" s="232" t="s">
        <v>884</v>
      </c>
      <c r="F627" s="243" t="s">
        <v>885</v>
      </c>
      <c r="G627" s="239" t="s">
        <v>135</v>
      </c>
      <c r="H627" s="240">
        <v>12</v>
      </c>
      <c r="I627" s="159"/>
      <c r="J627" s="160">
        <f t="shared" si="8"/>
        <v>0</v>
      </c>
      <c r="K627" s="37"/>
      <c r="L627" s="177"/>
      <c r="M627" s="38"/>
      <c r="N627" s="38"/>
      <c r="O627" s="38"/>
      <c r="P627" s="38"/>
      <c r="Q627" s="38"/>
      <c r="R627" s="38"/>
      <c r="S627" s="65"/>
      <c r="AS627" s="20" t="s">
        <v>131</v>
      </c>
      <c r="AT627" s="20" t="s">
        <v>78</v>
      </c>
    </row>
    <row r="628" spans="2:64" s="1" customFormat="1" ht="16.5" customHeight="1">
      <c r="B628" s="153"/>
      <c r="C628" s="233"/>
      <c r="D628" s="233"/>
      <c r="E628" s="233"/>
      <c r="F628" s="237" t="s">
        <v>856</v>
      </c>
      <c r="G628" s="233"/>
      <c r="H628" s="233"/>
      <c r="I628" s="245"/>
      <c r="J628" s="245"/>
      <c r="K628" s="173"/>
      <c r="L628" s="174" t="s">
        <v>5</v>
      </c>
      <c r="M628" s="175" t="s">
        <v>41</v>
      </c>
      <c r="N628" s="38"/>
      <c r="O628" s="163">
        <f>N628*H628</f>
        <v>0</v>
      </c>
      <c r="P628" s="163">
        <v>0</v>
      </c>
      <c r="Q628" s="163">
        <f>P628*H628</f>
        <v>0</v>
      </c>
      <c r="R628" s="163">
        <v>0</v>
      </c>
      <c r="S628" s="164">
        <f>R628*H628</f>
        <v>0</v>
      </c>
      <c r="AQ628" s="20" t="s">
        <v>122</v>
      </c>
      <c r="AS628" s="20" t="s">
        <v>121</v>
      </c>
      <c r="AT628" s="20" t="s">
        <v>78</v>
      </c>
      <c r="AX628" s="20" t="s">
        <v>117</v>
      </c>
      <c r="BD628" s="165">
        <f>IF(M628="základní",J628,0)</f>
        <v>0</v>
      </c>
      <c r="BE628" s="165">
        <f>IF(M628="snížená",J628,0)</f>
        <v>0</v>
      </c>
      <c r="BF628" s="165">
        <f>IF(M628="zákl. přenesená",J628,0)</f>
        <v>0</v>
      </c>
      <c r="BG628" s="165">
        <f>IF(M628="sníž. přenesená",J628,0)</f>
        <v>0</v>
      </c>
      <c r="BH628" s="165">
        <f>IF(M628="nulová",J628,0)</f>
        <v>0</v>
      </c>
      <c r="BI628" s="20" t="s">
        <v>76</v>
      </c>
      <c r="BJ628" s="165">
        <f>ROUND(I628*H628,2)</f>
        <v>0</v>
      </c>
      <c r="BK628" s="20" t="s">
        <v>120</v>
      </c>
      <c r="BL628" s="20" t="s">
        <v>849</v>
      </c>
    </row>
    <row r="629" spans="2:64" s="1" customFormat="1">
      <c r="B629" s="37"/>
      <c r="C629" s="238" t="s">
        <v>813</v>
      </c>
      <c r="D629" s="238" t="s">
        <v>121</v>
      </c>
      <c r="E629" s="232" t="s">
        <v>888</v>
      </c>
      <c r="F629" s="243" t="s">
        <v>889</v>
      </c>
      <c r="G629" s="239" t="s">
        <v>135</v>
      </c>
      <c r="H629" s="240">
        <v>12</v>
      </c>
      <c r="I629" s="159"/>
      <c r="J629" s="160">
        <f t="shared" si="8"/>
        <v>0</v>
      </c>
      <c r="K629" s="37"/>
      <c r="L629" s="177"/>
      <c r="M629" s="38"/>
      <c r="N629" s="38"/>
      <c r="O629" s="38"/>
      <c r="P629" s="38"/>
      <c r="Q629" s="38"/>
      <c r="R629" s="38"/>
      <c r="S629" s="65"/>
      <c r="AS629" s="20" t="s">
        <v>131</v>
      </c>
      <c r="AT629" s="20" t="s">
        <v>78</v>
      </c>
    </row>
    <row r="630" spans="2:64" s="1" customFormat="1" ht="25.5" customHeight="1">
      <c r="B630" s="153"/>
      <c r="C630" s="233"/>
      <c r="D630" s="233"/>
      <c r="E630" s="233"/>
      <c r="F630" s="237" t="s">
        <v>856</v>
      </c>
      <c r="G630" s="233"/>
      <c r="H630" s="233"/>
      <c r="I630" s="245"/>
      <c r="J630" s="245"/>
      <c r="K630" s="37"/>
      <c r="L630" s="161" t="s">
        <v>5</v>
      </c>
      <c r="M630" s="162" t="s">
        <v>41</v>
      </c>
      <c r="N630" s="38"/>
      <c r="O630" s="163">
        <f>N630*H630</f>
        <v>0</v>
      </c>
      <c r="P630" s="163">
        <v>0</v>
      </c>
      <c r="Q630" s="163">
        <f>P630*H630</f>
        <v>0</v>
      </c>
      <c r="R630" s="163">
        <v>0</v>
      </c>
      <c r="S630" s="164">
        <f>R630*H630</f>
        <v>0</v>
      </c>
      <c r="AQ630" s="20" t="s">
        <v>120</v>
      </c>
      <c r="AS630" s="20" t="s">
        <v>118</v>
      </c>
      <c r="AT630" s="20" t="s">
        <v>78</v>
      </c>
      <c r="AX630" s="20" t="s">
        <v>117</v>
      </c>
      <c r="BD630" s="165">
        <f>IF(M630="základní",J630,0)</f>
        <v>0</v>
      </c>
      <c r="BE630" s="165">
        <f>IF(M630="snížená",J630,0)</f>
        <v>0</v>
      </c>
      <c r="BF630" s="165">
        <f>IF(M630="zákl. přenesená",J630,0)</f>
        <v>0</v>
      </c>
      <c r="BG630" s="165">
        <f>IF(M630="sníž. přenesená",J630,0)</f>
        <v>0</v>
      </c>
      <c r="BH630" s="165">
        <f>IF(M630="nulová",J630,0)</f>
        <v>0</v>
      </c>
      <c r="BI630" s="20" t="s">
        <v>76</v>
      </c>
      <c r="BJ630" s="165">
        <f>ROUND(I630*H630,2)</f>
        <v>0</v>
      </c>
      <c r="BK630" s="20" t="s">
        <v>120</v>
      </c>
      <c r="BL630" s="20" t="s">
        <v>851</v>
      </c>
    </row>
    <row r="631" spans="2:64" s="1" customFormat="1">
      <c r="B631" s="37"/>
      <c r="C631" s="154" t="s">
        <v>882</v>
      </c>
      <c r="D631" s="154" t="s">
        <v>118</v>
      </c>
      <c r="E631" s="155" t="s">
        <v>447</v>
      </c>
      <c r="F631" s="242" t="s">
        <v>448</v>
      </c>
      <c r="G631" s="157" t="s">
        <v>135</v>
      </c>
      <c r="H631" s="158">
        <v>12</v>
      </c>
      <c r="I631" s="159"/>
      <c r="J631" s="160">
        <f t="shared" si="8"/>
        <v>0</v>
      </c>
      <c r="K631" s="37"/>
      <c r="L631" s="177"/>
      <c r="M631" s="38"/>
      <c r="N631" s="38"/>
      <c r="O631" s="38"/>
      <c r="P631" s="38"/>
      <c r="Q631" s="38"/>
      <c r="R631" s="38"/>
      <c r="S631" s="65"/>
      <c r="AS631" s="20" t="s">
        <v>131</v>
      </c>
      <c r="AT631" s="20" t="s">
        <v>78</v>
      </c>
    </row>
    <row r="632" spans="2:64" s="1" customFormat="1" ht="16.5" customHeight="1">
      <c r="B632" s="153"/>
      <c r="C632" s="238" t="s">
        <v>817</v>
      </c>
      <c r="D632" s="238" t="s">
        <v>121</v>
      </c>
      <c r="E632" s="232" t="s">
        <v>893</v>
      </c>
      <c r="F632" s="243" t="s">
        <v>894</v>
      </c>
      <c r="G632" s="239" t="s">
        <v>135</v>
      </c>
      <c r="H632" s="240">
        <v>12</v>
      </c>
      <c r="I632" s="171"/>
      <c r="J632" s="172">
        <f t="shared" si="8"/>
        <v>0</v>
      </c>
      <c r="K632" s="173"/>
      <c r="L632" s="174" t="s">
        <v>5</v>
      </c>
      <c r="M632" s="175" t="s">
        <v>41</v>
      </c>
      <c r="N632" s="38"/>
      <c r="O632" s="163">
        <f>N632*H632</f>
        <v>0</v>
      </c>
      <c r="P632" s="163">
        <v>0</v>
      </c>
      <c r="Q632" s="163">
        <f>P632*H632</f>
        <v>0</v>
      </c>
      <c r="R632" s="163">
        <v>0</v>
      </c>
      <c r="S632" s="164">
        <f>R632*H632</f>
        <v>0</v>
      </c>
      <c r="AQ632" s="20" t="s">
        <v>122</v>
      </c>
      <c r="AS632" s="20" t="s">
        <v>121</v>
      </c>
      <c r="AT632" s="20" t="s">
        <v>78</v>
      </c>
      <c r="AX632" s="20" t="s">
        <v>117</v>
      </c>
      <c r="BD632" s="165">
        <f>IF(M632="základní",J632,0)</f>
        <v>0</v>
      </c>
      <c r="BE632" s="165">
        <f>IF(M632="snížená",J632,0)</f>
        <v>0</v>
      </c>
      <c r="BF632" s="165">
        <f>IF(M632="zákl. přenesená",J632,0)</f>
        <v>0</v>
      </c>
      <c r="BG632" s="165">
        <f>IF(M632="sníž. přenesená",J632,0)</f>
        <v>0</v>
      </c>
      <c r="BH632" s="165">
        <f>IF(M632="nulová",J632,0)</f>
        <v>0</v>
      </c>
      <c r="BI632" s="20" t="s">
        <v>76</v>
      </c>
      <c r="BJ632" s="165">
        <f>ROUND(I632*H632,2)</f>
        <v>0</v>
      </c>
      <c r="BK632" s="20" t="s">
        <v>120</v>
      </c>
      <c r="BL632" s="20" t="s">
        <v>852</v>
      </c>
    </row>
    <row r="633" spans="2:64" s="1" customFormat="1">
      <c r="B633" s="37"/>
      <c r="C633" s="233"/>
      <c r="D633" s="233"/>
      <c r="E633" s="233"/>
      <c r="F633" s="237" t="s">
        <v>856</v>
      </c>
      <c r="G633" s="233"/>
      <c r="H633" s="233"/>
      <c r="I633" s="244"/>
      <c r="J633" s="244"/>
      <c r="K633" s="37"/>
      <c r="L633" s="177"/>
      <c r="M633" s="38"/>
      <c r="N633" s="38"/>
      <c r="O633" s="38"/>
      <c r="P633" s="38"/>
      <c r="Q633" s="38"/>
      <c r="R633" s="38"/>
      <c r="S633" s="65"/>
      <c r="AS633" s="20" t="s">
        <v>131</v>
      </c>
      <c r="AT633" s="20" t="s">
        <v>78</v>
      </c>
    </row>
    <row r="634" spans="2:64" s="1" customFormat="1" ht="25.5" customHeight="1">
      <c r="B634" s="153"/>
      <c r="C634" s="154" t="s">
        <v>887</v>
      </c>
      <c r="D634" s="154" t="s">
        <v>118</v>
      </c>
      <c r="E634" s="155" t="s">
        <v>897</v>
      </c>
      <c r="F634" s="242" t="s">
        <v>1239</v>
      </c>
      <c r="G634" s="157" t="s">
        <v>135</v>
      </c>
      <c r="H634" s="158">
        <v>1</v>
      </c>
      <c r="I634" s="171"/>
      <c r="J634" s="172">
        <f t="shared" si="8"/>
        <v>0</v>
      </c>
      <c r="K634" s="37"/>
      <c r="L634" s="161" t="s">
        <v>5</v>
      </c>
      <c r="M634" s="162" t="s">
        <v>41</v>
      </c>
      <c r="N634" s="38"/>
      <c r="O634" s="163">
        <f>N634*H634</f>
        <v>0</v>
      </c>
      <c r="P634" s="163">
        <v>0</v>
      </c>
      <c r="Q634" s="163">
        <f>P634*H634</f>
        <v>0</v>
      </c>
      <c r="R634" s="163">
        <v>0</v>
      </c>
      <c r="S634" s="164">
        <f>R634*H634</f>
        <v>0</v>
      </c>
      <c r="AQ634" s="20" t="s">
        <v>120</v>
      </c>
      <c r="AS634" s="20" t="s">
        <v>118</v>
      </c>
      <c r="AT634" s="20" t="s">
        <v>78</v>
      </c>
      <c r="AX634" s="20" t="s">
        <v>117</v>
      </c>
      <c r="BD634" s="165">
        <f>IF(M634="základní",J634,0)</f>
        <v>0</v>
      </c>
      <c r="BE634" s="165">
        <f>IF(M634="snížená",J634,0)</f>
        <v>0</v>
      </c>
      <c r="BF634" s="165">
        <f>IF(M634="zákl. přenesená",J634,0)</f>
        <v>0</v>
      </c>
      <c r="BG634" s="165">
        <f>IF(M634="sníž. přenesená",J634,0)</f>
        <v>0</v>
      </c>
      <c r="BH634" s="165">
        <f>IF(M634="nulová",J634,0)</f>
        <v>0</v>
      </c>
      <c r="BI634" s="20" t="s">
        <v>76</v>
      </c>
      <c r="BJ634" s="165">
        <f>ROUND(I634*H634,2)</f>
        <v>0</v>
      </c>
      <c r="BK634" s="20" t="s">
        <v>120</v>
      </c>
      <c r="BL634" s="20" t="s">
        <v>854</v>
      </c>
    </row>
    <row r="635" spans="2:64" s="1" customFormat="1">
      <c r="B635" s="37"/>
      <c r="C635" s="238" t="s">
        <v>831</v>
      </c>
      <c r="D635" s="238" t="s">
        <v>121</v>
      </c>
      <c r="E635" s="232" t="s">
        <v>900</v>
      </c>
      <c r="F635" s="243" t="s">
        <v>901</v>
      </c>
      <c r="G635" s="239" t="s">
        <v>135</v>
      </c>
      <c r="H635" s="240">
        <v>1</v>
      </c>
      <c r="I635" s="159"/>
      <c r="J635" s="160">
        <f t="shared" si="8"/>
        <v>0</v>
      </c>
      <c r="K635" s="37"/>
      <c r="L635" s="177"/>
      <c r="M635" s="38"/>
      <c r="N635" s="38"/>
      <c r="O635" s="38"/>
      <c r="P635" s="38"/>
      <c r="Q635" s="38"/>
      <c r="R635" s="38"/>
      <c r="S635" s="65"/>
      <c r="AS635" s="20" t="s">
        <v>131</v>
      </c>
      <c r="AT635" s="20" t="s">
        <v>78</v>
      </c>
    </row>
    <row r="636" spans="2:64" s="1" customFormat="1" ht="16.5" customHeight="1">
      <c r="B636" s="153"/>
      <c r="C636" s="233"/>
      <c r="D636" s="233"/>
      <c r="E636" s="233"/>
      <c r="F636" s="237" t="s">
        <v>856</v>
      </c>
      <c r="G636" s="233"/>
      <c r="H636" s="233"/>
      <c r="I636" s="245"/>
      <c r="J636" s="245"/>
      <c r="K636" s="173"/>
      <c r="L636" s="174" t="s">
        <v>5</v>
      </c>
      <c r="M636" s="175" t="s">
        <v>41</v>
      </c>
      <c r="N636" s="38"/>
      <c r="O636" s="163">
        <f>N636*H636</f>
        <v>0</v>
      </c>
      <c r="P636" s="163">
        <v>0</v>
      </c>
      <c r="Q636" s="163">
        <f>P636*H636</f>
        <v>0</v>
      </c>
      <c r="R636" s="163">
        <v>0</v>
      </c>
      <c r="S636" s="164">
        <f>R636*H636</f>
        <v>0</v>
      </c>
      <c r="AQ636" s="20" t="s">
        <v>122</v>
      </c>
      <c r="AS636" s="20" t="s">
        <v>121</v>
      </c>
      <c r="AT636" s="20" t="s">
        <v>78</v>
      </c>
      <c r="AX636" s="20" t="s">
        <v>117</v>
      </c>
      <c r="BD636" s="165">
        <f>IF(M636="základní",J636,0)</f>
        <v>0</v>
      </c>
      <c r="BE636" s="165">
        <f>IF(M636="snížená",J636,0)</f>
        <v>0</v>
      </c>
      <c r="BF636" s="165">
        <f>IF(M636="zákl. přenesená",J636,0)</f>
        <v>0</v>
      </c>
      <c r="BG636" s="165">
        <f>IF(M636="sníž. přenesená",J636,0)</f>
        <v>0</v>
      </c>
      <c r="BH636" s="165">
        <f>IF(M636="nulová",J636,0)</f>
        <v>0</v>
      </c>
      <c r="BI636" s="20" t="s">
        <v>76</v>
      </c>
      <c r="BJ636" s="165">
        <f>ROUND(I636*H636,2)</f>
        <v>0</v>
      </c>
      <c r="BK636" s="20" t="s">
        <v>120</v>
      </c>
      <c r="BL636" s="20" t="s">
        <v>855</v>
      </c>
    </row>
    <row r="637" spans="2:64" s="1" customFormat="1">
      <c r="B637" s="37"/>
      <c r="C637" s="154" t="s">
        <v>892</v>
      </c>
      <c r="D637" s="154" t="s">
        <v>118</v>
      </c>
      <c r="E637" s="155" t="s">
        <v>142</v>
      </c>
      <c r="F637" s="242" t="s">
        <v>1210</v>
      </c>
      <c r="G637" s="157" t="s">
        <v>119</v>
      </c>
      <c r="H637" s="158">
        <v>528</v>
      </c>
      <c r="I637" s="159"/>
      <c r="J637" s="160">
        <f t="shared" si="8"/>
        <v>0</v>
      </c>
      <c r="K637" s="37"/>
      <c r="L637" s="177"/>
      <c r="M637" s="38"/>
      <c r="N637" s="38"/>
      <c r="O637" s="38"/>
      <c r="P637" s="38"/>
      <c r="Q637" s="38"/>
      <c r="R637" s="38"/>
      <c r="S637" s="65"/>
      <c r="AS637" s="20" t="s">
        <v>131</v>
      </c>
      <c r="AT637" s="20" t="s">
        <v>78</v>
      </c>
    </row>
    <row r="638" spans="2:64" s="10" customFormat="1" ht="29.85" customHeight="1">
      <c r="B638" s="140"/>
      <c r="C638" s="238" t="s">
        <v>896</v>
      </c>
      <c r="D638" s="238" t="s">
        <v>121</v>
      </c>
      <c r="E638" s="232" t="s">
        <v>464</v>
      </c>
      <c r="F638" s="243" t="s">
        <v>465</v>
      </c>
      <c r="G638" s="239" t="s">
        <v>119</v>
      </c>
      <c r="H638" s="240">
        <v>264</v>
      </c>
      <c r="I638" s="171"/>
      <c r="J638" s="172">
        <f t="shared" si="8"/>
        <v>0</v>
      </c>
      <c r="K638" s="140"/>
      <c r="L638" s="145"/>
      <c r="M638" s="146"/>
      <c r="N638" s="146"/>
      <c r="O638" s="147">
        <f>O639+O681+O745+O808</f>
        <v>0</v>
      </c>
      <c r="P638" s="146"/>
      <c r="Q638" s="147">
        <f>Q639+Q681+Q745+Q808</f>
        <v>675.59784999999988</v>
      </c>
      <c r="R638" s="146"/>
      <c r="S638" s="148">
        <f>S639+S681+S745+S808</f>
        <v>0</v>
      </c>
      <c r="AQ638" s="141" t="s">
        <v>76</v>
      </c>
      <c r="AS638" s="149" t="s">
        <v>69</v>
      </c>
      <c r="AT638" s="149" t="s">
        <v>76</v>
      </c>
      <c r="AX638" s="141" t="s">
        <v>117</v>
      </c>
      <c r="BJ638" s="150">
        <f>BJ639+BJ681+BJ745+BJ808</f>
        <v>0</v>
      </c>
    </row>
    <row r="639" spans="2:64" s="10" customFormat="1" ht="14.85" customHeight="1">
      <c r="B639" s="140"/>
      <c r="C639" s="233"/>
      <c r="D639" s="233"/>
      <c r="E639" s="233"/>
      <c r="F639" s="237" t="s">
        <v>367</v>
      </c>
      <c r="G639" s="233"/>
      <c r="H639" s="233"/>
      <c r="I639" s="244"/>
      <c r="J639" s="244"/>
      <c r="K639" s="140"/>
      <c r="L639" s="145"/>
      <c r="M639" s="146"/>
      <c r="N639" s="146"/>
      <c r="O639" s="147">
        <f>SUM(O640:O680)</f>
        <v>0</v>
      </c>
      <c r="P639" s="146"/>
      <c r="Q639" s="147">
        <f>SUM(Q640:Q680)</f>
        <v>0</v>
      </c>
      <c r="R639" s="146"/>
      <c r="S639" s="148">
        <f>SUM(S640:S680)</f>
        <v>0</v>
      </c>
      <c r="AQ639" s="141" t="s">
        <v>78</v>
      </c>
      <c r="AS639" s="149" t="s">
        <v>69</v>
      </c>
      <c r="AT639" s="149" t="s">
        <v>78</v>
      </c>
      <c r="AX639" s="141" t="s">
        <v>117</v>
      </c>
      <c r="BJ639" s="150">
        <f>SUM(BJ640:BJ680)</f>
        <v>0</v>
      </c>
    </row>
    <row r="640" spans="2:64" s="1" customFormat="1" ht="25.5" customHeight="1">
      <c r="B640" s="153"/>
      <c r="C640" s="238" t="s">
        <v>899</v>
      </c>
      <c r="D640" s="238" t="s">
        <v>121</v>
      </c>
      <c r="E640" s="232" t="s">
        <v>906</v>
      </c>
      <c r="F640" s="243" t="s">
        <v>907</v>
      </c>
      <c r="G640" s="239" t="s">
        <v>119</v>
      </c>
      <c r="H640" s="240">
        <v>264</v>
      </c>
      <c r="I640" s="171"/>
      <c r="J640" s="172">
        <f t="shared" si="8"/>
        <v>0</v>
      </c>
      <c r="K640" s="37"/>
      <c r="L640" s="161" t="s">
        <v>5</v>
      </c>
      <c r="M640" s="162" t="s">
        <v>41</v>
      </c>
      <c r="N640" s="38"/>
      <c r="O640" s="163">
        <f>N640*H640</f>
        <v>0</v>
      </c>
      <c r="P640" s="163">
        <v>0</v>
      </c>
      <c r="Q640" s="163">
        <f>P640*H640</f>
        <v>0</v>
      </c>
      <c r="R640" s="163">
        <v>0</v>
      </c>
      <c r="S640" s="164">
        <f>R640*H640</f>
        <v>0</v>
      </c>
      <c r="AQ640" s="20" t="s">
        <v>120</v>
      </c>
      <c r="AS640" s="20" t="s">
        <v>118</v>
      </c>
      <c r="AT640" s="20" t="s">
        <v>123</v>
      </c>
      <c r="AX640" s="20" t="s">
        <v>117</v>
      </c>
      <c r="BD640" s="165">
        <f>IF(M640="základní",J640,0)</f>
        <v>0</v>
      </c>
      <c r="BE640" s="165">
        <f>IF(M640="snížená",J640,0)</f>
        <v>0</v>
      </c>
      <c r="BF640" s="165">
        <f>IF(M640="zákl. přenesená",J640,0)</f>
        <v>0</v>
      </c>
      <c r="BG640" s="165">
        <f>IF(M640="sníž. přenesená",J640,0)</f>
        <v>0</v>
      </c>
      <c r="BH640" s="165">
        <f>IF(M640="nulová",J640,0)</f>
        <v>0</v>
      </c>
      <c r="BI640" s="20" t="s">
        <v>76</v>
      </c>
      <c r="BJ640" s="165">
        <f>ROUND(I640*H640,2)</f>
        <v>0</v>
      </c>
      <c r="BK640" s="20" t="s">
        <v>120</v>
      </c>
      <c r="BL640" s="20" t="s">
        <v>859</v>
      </c>
    </row>
    <row r="641" spans="2:64" s="1" customFormat="1" ht="51" customHeight="1">
      <c r="B641" s="153"/>
      <c r="C641" s="233"/>
      <c r="D641" s="233"/>
      <c r="E641" s="233"/>
      <c r="F641" s="237" t="s">
        <v>856</v>
      </c>
      <c r="G641" s="233"/>
      <c r="H641" s="233"/>
      <c r="I641" s="244"/>
      <c r="J641" s="244"/>
      <c r="K641" s="173"/>
      <c r="L641" s="174" t="s">
        <v>5</v>
      </c>
      <c r="M641" s="175" t="s">
        <v>41</v>
      </c>
      <c r="N641" s="38"/>
      <c r="O641" s="163">
        <f>N641*H641</f>
        <v>0</v>
      </c>
      <c r="P641" s="163">
        <v>0</v>
      </c>
      <c r="Q641" s="163">
        <f>P641*H641</f>
        <v>0</v>
      </c>
      <c r="R641" s="163">
        <v>0</v>
      </c>
      <c r="S641" s="164">
        <f>R641*H641</f>
        <v>0</v>
      </c>
      <c r="AQ641" s="20" t="s">
        <v>122</v>
      </c>
      <c r="AS641" s="20" t="s">
        <v>121</v>
      </c>
      <c r="AT641" s="20" t="s">
        <v>123</v>
      </c>
      <c r="AX641" s="20" t="s">
        <v>117</v>
      </c>
      <c r="BD641" s="165">
        <f>IF(M641="základní",J641,0)</f>
        <v>0</v>
      </c>
      <c r="BE641" s="165">
        <f>IF(M641="snížená",J641,0)</f>
        <v>0</v>
      </c>
      <c r="BF641" s="165">
        <f>IF(M641="zákl. přenesená",J641,0)</f>
        <v>0</v>
      </c>
      <c r="BG641" s="165">
        <f>IF(M641="sníž. přenesená",J641,0)</f>
        <v>0</v>
      </c>
      <c r="BH641" s="165">
        <f>IF(M641="nulová",J641,0)</f>
        <v>0</v>
      </c>
      <c r="BI641" s="20" t="s">
        <v>76</v>
      </c>
      <c r="BJ641" s="165">
        <f>ROUND(I641*H641,2)</f>
        <v>0</v>
      </c>
      <c r="BK641" s="20" t="s">
        <v>120</v>
      </c>
      <c r="BL641" s="20" t="s">
        <v>862</v>
      </c>
    </row>
    <row r="642" spans="2:64" s="1" customFormat="1">
      <c r="B642" s="37"/>
      <c r="C642" s="154" t="s">
        <v>840</v>
      </c>
      <c r="D642" s="154" t="s">
        <v>118</v>
      </c>
      <c r="E642" s="155" t="s">
        <v>472</v>
      </c>
      <c r="F642" s="242" t="s">
        <v>1212</v>
      </c>
      <c r="G642" s="157" t="s">
        <v>119</v>
      </c>
      <c r="H642" s="158">
        <v>528</v>
      </c>
      <c r="I642" s="171"/>
      <c r="J642" s="172">
        <f t="shared" si="8"/>
        <v>0</v>
      </c>
      <c r="K642" s="37"/>
      <c r="L642" s="177"/>
      <c r="M642" s="38"/>
      <c r="N642" s="38"/>
      <c r="O642" s="38"/>
      <c r="P642" s="38"/>
      <c r="Q642" s="38"/>
      <c r="R642" s="38"/>
      <c r="S642" s="65"/>
      <c r="AS642" s="20" t="s">
        <v>131</v>
      </c>
      <c r="AT642" s="20" t="s">
        <v>123</v>
      </c>
    </row>
    <row r="643" spans="2:64" s="1" customFormat="1" ht="16.5" customHeight="1">
      <c r="B643" s="153"/>
      <c r="C643" s="238" t="s">
        <v>904</v>
      </c>
      <c r="D643" s="238" t="s">
        <v>121</v>
      </c>
      <c r="E643" s="232" t="s">
        <v>476</v>
      </c>
      <c r="F643" s="243" t="s">
        <v>477</v>
      </c>
      <c r="G643" s="239" t="s">
        <v>119</v>
      </c>
      <c r="H643" s="240">
        <v>528</v>
      </c>
      <c r="I643" s="159"/>
      <c r="J643" s="160">
        <f t="shared" si="8"/>
        <v>0</v>
      </c>
      <c r="K643" s="37"/>
      <c r="L643" s="161" t="s">
        <v>5</v>
      </c>
      <c r="M643" s="162" t="s">
        <v>41</v>
      </c>
      <c r="N643" s="38"/>
      <c r="O643" s="163">
        <f>N643*H643</f>
        <v>0</v>
      </c>
      <c r="P643" s="163">
        <v>0</v>
      </c>
      <c r="Q643" s="163">
        <f>P643*H643</f>
        <v>0</v>
      </c>
      <c r="R643" s="163">
        <v>0</v>
      </c>
      <c r="S643" s="164">
        <f>R643*H643</f>
        <v>0</v>
      </c>
      <c r="AQ643" s="20" t="s">
        <v>120</v>
      </c>
      <c r="AS643" s="20" t="s">
        <v>118</v>
      </c>
      <c r="AT643" s="20" t="s">
        <v>123</v>
      </c>
      <c r="AX643" s="20" t="s">
        <v>117</v>
      </c>
      <c r="BD643" s="165">
        <f>IF(M643="základní",J643,0)</f>
        <v>0</v>
      </c>
      <c r="BE643" s="165">
        <f>IF(M643="snížená",J643,0)</f>
        <v>0</v>
      </c>
      <c r="BF643" s="165">
        <f>IF(M643="zákl. přenesená",J643,0)</f>
        <v>0</v>
      </c>
      <c r="BG643" s="165">
        <f>IF(M643="sníž. přenesená",J643,0)</f>
        <v>0</v>
      </c>
      <c r="BH643" s="165">
        <f>IF(M643="nulová",J643,0)</f>
        <v>0</v>
      </c>
      <c r="BI643" s="20" t="s">
        <v>76</v>
      </c>
      <c r="BJ643" s="165">
        <f>ROUND(I643*H643,2)</f>
        <v>0</v>
      </c>
      <c r="BK643" s="20" t="s">
        <v>120</v>
      </c>
      <c r="BL643" s="20" t="s">
        <v>866</v>
      </c>
    </row>
    <row r="644" spans="2:64" s="1" customFormat="1">
      <c r="B644" s="37"/>
      <c r="C644" s="233"/>
      <c r="D644" s="233"/>
      <c r="E644" s="233"/>
      <c r="F644" s="237" t="s">
        <v>856</v>
      </c>
      <c r="G644" s="233"/>
      <c r="H644" s="233"/>
      <c r="I644" s="245"/>
      <c r="J644" s="245"/>
      <c r="K644" s="37"/>
      <c r="L644" s="177"/>
      <c r="M644" s="38"/>
      <c r="N644" s="38"/>
      <c r="O644" s="38"/>
      <c r="P644" s="38"/>
      <c r="Q644" s="38"/>
      <c r="R644" s="38"/>
      <c r="S644" s="65"/>
      <c r="AS644" s="20" t="s">
        <v>131</v>
      </c>
      <c r="AT644" s="20" t="s">
        <v>123</v>
      </c>
    </row>
    <row r="645" spans="2:64" s="1" customFormat="1" ht="25.5" customHeight="1">
      <c r="B645" s="153"/>
      <c r="C645" s="154" t="s">
        <v>842</v>
      </c>
      <c r="D645" s="154" t="s">
        <v>118</v>
      </c>
      <c r="E645" s="155" t="s">
        <v>498</v>
      </c>
      <c r="F645" s="242" t="s">
        <v>1217</v>
      </c>
      <c r="G645" s="157" t="s">
        <v>119</v>
      </c>
      <c r="H645" s="158">
        <v>312</v>
      </c>
      <c r="I645" s="159"/>
      <c r="J645" s="160">
        <f t="shared" si="8"/>
        <v>0</v>
      </c>
      <c r="K645" s="173"/>
      <c r="L645" s="174" t="s">
        <v>5</v>
      </c>
      <c r="M645" s="175" t="s">
        <v>41</v>
      </c>
      <c r="N645" s="38"/>
      <c r="O645" s="163">
        <f>N645*H645</f>
        <v>0</v>
      </c>
      <c r="P645" s="163">
        <v>0</v>
      </c>
      <c r="Q645" s="163">
        <f>P645*H645</f>
        <v>0</v>
      </c>
      <c r="R645" s="163">
        <v>0</v>
      </c>
      <c r="S645" s="164">
        <f>R645*H645</f>
        <v>0</v>
      </c>
      <c r="AQ645" s="20" t="s">
        <v>122</v>
      </c>
      <c r="AS645" s="20" t="s">
        <v>121</v>
      </c>
      <c r="AT645" s="20" t="s">
        <v>123</v>
      </c>
      <c r="AX645" s="20" t="s">
        <v>117</v>
      </c>
      <c r="BD645" s="165">
        <f>IF(M645="základní",J645,0)</f>
        <v>0</v>
      </c>
      <c r="BE645" s="165">
        <f>IF(M645="snížená",J645,0)</f>
        <v>0</v>
      </c>
      <c r="BF645" s="165">
        <f>IF(M645="zákl. přenesená",J645,0)</f>
        <v>0</v>
      </c>
      <c r="BG645" s="165">
        <f>IF(M645="sníž. přenesená",J645,0)</f>
        <v>0</v>
      </c>
      <c r="BH645" s="165">
        <f>IF(M645="nulová",J645,0)</f>
        <v>0</v>
      </c>
      <c r="BI645" s="20" t="s">
        <v>76</v>
      </c>
      <c r="BJ645" s="165">
        <f>ROUND(I645*H645,2)</f>
        <v>0</v>
      </c>
      <c r="BK645" s="20" t="s">
        <v>120</v>
      </c>
      <c r="BL645" s="20" t="s">
        <v>868</v>
      </c>
    </row>
    <row r="646" spans="2:64" s="1" customFormat="1">
      <c r="B646" s="37"/>
      <c r="C646" s="238" t="s">
        <v>909</v>
      </c>
      <c r="D646" s="238" t="s">
        <v>121</v>
      </c>
      <c r="E646" s="232" t="s">
        <v>528</v>
      </c>
      <c r="F646" s="243" t="s">
        <v>529</v>
      </c>
      <c r="G646" s="239" t="s">
        <v>119</v>
      </c>
      <c r="H646" s="240">
        <v>264</v>
      </c>
      <c r="I646" s="171"/>
      <c r="J646" s="172">
        <f t="shared" si="8"/>
        <v>0</v>
      </c>
      <c r="K646" s="37"/>
      <c r="L646" s="177"/>
      <c r="M646" s="38"/>
      <c r="N646" s="38"/>
      <c r="O646" s="38"/>
      <c r="P646" s="38"/>
      <c r="Q646" s="38"/>
      <c r="R646" s="38"/>
      <c r="S646" s="65"/>
      <c r="AS646" s="20" t="s">
        <v>131</v>
      </c>
      <c r="AT646" s="20" t="s">
        <v>123</v>
      </c>
    </row>
    <row r="647" spans="2:64" s="1" customFormat="1" ht="16.5" customHeight="1">
      <c r="B647" s="153"/>
      <c r="C647" s="233"/>
      <c r="D647" s="233"/>
      <c r="E647" s="233"/>
      <c r="F647" s="237" t="s">
        <v>856</v>
      </c>
      <c r="G647" s="233"/>
      <c r="H647" s="233"/>
      <c r="I647" s="244"/>
      <c r="J647" s="244"/>
      <c r="K647" s="37"/>
      <c r="L647" s="161" t="s">
        <v>5</v>
      </c>
      <c r="M647" s="162" t="s">
        <v>41</v>
      </c>
      <c r="N647" s="38"/>
      <c r="O647" s="163">
        <f>N647*H647</f>
        <v>0</v>
      </c>
      <c r="P647" s="163">
        <v>0</v>
      </c>
      <c r="Q647" s="163">
        <f>P647*H647</f>
        <v>0</v>
      </c>
      <c r="R647" s="163">
        <v>0</v>
      </c>
      <c r="S647" s="164">
        <f>R647*H647</f>
        <v>0</v>
      </c>
      <c r="AQ647" s="20" t="s">
        <v>120</v>
      </c>
      <c r="AS647" s="20" t="s">
        <v>118</v>
      </c>
      <c r="AT647" s="20" t="s">
        <v>123</v>
      </c>
      <c r="AX647" s="20" t="s">
        <v>117</v>
      </c>
      <c r="BD647" s="165">
        <f>IF(M647="základní",J647,0)</f>
        <v>0</v>
      </c>
      <c r="BE647" s="165">
        <f>IF(M647="snížená",J647,0)</f>
        <v>0</v>
      </c>
      <c r="BF647" s="165">
        <f>IF(M647="zákl. přenesená",J647,0)</f>
        <v>0</v>
      </c>
      <c r="BG647" s="165">
        <f>IF(M647="sníž. přenesená",J647,0)</f>
        <v>0</v>
      </c>
      <c r="BH647" s="165">
        <f>IF(M647="nulová",J647,0)</f>
        <v>0</v>
      </c>
      <c r="BI647" s="20" t="s">
        <v>76</v>
      </c>
      <c r="BJ647" s="165">
        <f>ROUND(I647*H647,2)</f>
        <v>0</v>
      </c>
      <c r="BK647" s="20" t="s">
        <v>120</v>
      </c>
      <c r="BL647" s="20" t="s">
        <v>871</v>
      </c>
    </row>
    <row r="648" spans="2:64" s="1" customFormat="1" ht="25.5" customHeight="1">
      <c r="B648" s="153"/>
      <c r="C648" s="238" t="s">
        <v>845</v>
      </c>
      <c r="D648" s="238" t="s">
        <v>121</v>
      </c>
      <c r="E648" s="232" t="s">
        <v>502</v>
      </c>
      <c r="F648" s="243" t="s">
        <v>503</v>
      </c>
      <c r="G648" s="239" t="s">
        <v>119</v>
      </c>
      <c r="H648" s="240">
        <v>48</v>
      </c>
      <c r="I648" s="171"/>
      <c r="J648" s="172">
        <f t="shared" si="8"/>
        <v>0</v>
      </c>
      <c r="K648" s="173"/>
      <c r="L648" s="174" t="s">
        <v>5</v>
      </c>
      <c r="M648" s="175" t="s">
        <v>41</v>
      </c>
      <c r="N648" s="38"/>
      <c r="O648" s="163">
        <f>N648*H648</f>
        <v>0</v>
      </c>
      <c r="P648" s="163">
        <v>0</v>
      </c>
      <c r="Q648" s="163">
        <f>P648*H648</f>
        <v>0</v>
      </c>
      <c r="R648" s="163">
        <v>0</v>
      </c>
      <c r="S648" s="164">
        <f>R648*H648</f>
        <v>0</v>
      </c>
      <c r="AQ648" s="20" t="s">
        <v>122</v>
      </c>
      <c r="AS648" s="20" t="s">
        <v>121</v>
      </c>
      <c r="AT648" s="20" t="s">
        <v>123</v>
      </c>
      <c r="AX648" s="20" t="s">
        <v>117</v>
      </c>
      <c r="BD648" s="165">
        <f>IF(M648="základní",J648,0)</f>
        <v>0</v>
      </c>
      <c r="BE648" s="165">
        <f>IF(M648="snížená",J648,0)</f>
        <v>0</v>
      </c>
      <c r="BF648" s="165">
        <f>IF(M648="zákl. přenesená",J648,0)</f>
        <v>0</v>
      </c>
      <c r="BG648" s="165">
        <f>IF(M648="sníž. přenesená",J648,0)</f>
        <v>0</v>
      </c>
      <c r="BH648" s="165">
        <f>IF(M648="nulová",J648,0)</f>
        <v>0</v>
      </c>
      <c r="BI648" s="20" t="s">
        <v>76</v>
      </c>
      <c r="BJ648" s="165">
        <f>ROUND(I648*H648,2)</f>
        <v>0</v>
      </c>
      <c r="BK648" s="20" t="s">
        <v>120</v>
      </c>
      <c r="BL648" s="20" t="s">
        <v>874</v>
      </c>
    </row>
    <row r="649" spans="2:64" s="1" customFormat="1">
      <c r="B649" s="37"/>
      <c r="C649" s="233"/>
      <c r="D649" s="233"/>
      <c r="E649" s="233"/>
      <c r="F649" s="237" t="s">
        <v>856</v>
      </c>
      <c r="G649" s="233"/>
      <c r="H649" s="233"/>
      <c r="I649" s="244"/>
      <c r="J649" s="244"/>
      <c r="K649" s="37"/>
      <c r="L649" s="177"/>
      <c r="M649" s="38"/>
      <c r="N649" s="38"/>
      <c r="O649" s="38"/>
      <c r="P649" s="38"/>
      <c r="Q649" s="38"/>
      <c r="R649" s="38"/>
      <c r="S649" s="65"/>
      <c r="AS649" s="20" t="s">
        <v>131</v>
      </c>
      <c r="AT649" s="20" t="s">
        <v>123</v>
      </c>
    </row>
    <row r="650" spans="2:64" s="1" customFormat="1" ht="16.5" customHeight="1">
      <c r="B650" s="153"/>
      <c r="C650" s="154" t="s">
        <v>912</v>
      </c>
      <c r="D650" s="154" t="s">
        <v>118</v>
      </c>
      <c r="E650" s="155" t="s">
        <v>917</v>
      </c>
      <c r="F650" s="242" t="s">
        <v>1240</v>
      </c>
      <c r="G650" s="157" t="s">
        <v>119</v>
      </c>
      <c r="H650" s="158">
        <v>36</v>
      </c>
      <c r="I650" s="171"/>
      <c r="J650" s="172">
        <f t="shared" si="8"/>
        <v>0</v>
      </c>
      <c r="K650" s="37"/>
      <c r="L650" s="161" t="s">
        <v>5</v>
      </c>
      <c r="M650" s="162" t="s">
        <v>41</v>
      </c>
      <c r="N650" s="38"/>
      <c r="O650" s="163">
        <f>N650*H650</f>
        <v>0</v>
      </c>
      <c r="P650" s="163">
        <v>0</v>
      </c>
      <c r="Q650" s="163">
        <f>P650*H650</f>
        <v>0</v>
      </c>
      <c r="R650" s="163">
        <v>0</v>
      </c>
      <c r="S650" s="164">
        <f>R650*H650</f>
        <v>0</v>
      </c>
      <c r="AQ650" s="20" t="s">
        <v>120</v>
      </c>
      <c r="AS650" s="20" t="s">
        <v>118</v>
      </c>
      <c r="AT650" s="20" t="s">
        <v>123</v>
      </c>
      <c r="AX650" s="20" t="s">
        <v>117</v>
      </c>
      <c r="BD650" s="165">
        <f>IF(M650="základní",J650,0)</f>
        <v>0</v>
      </c>
      <c r="BE650" s="165">
        <f>IF(M650="snížená",J650,0)</f>
        <v>0</v>
      </c>
      <c r="BF650" s="165">
        <f>IF(M650="zákl. přenesená",J650,0)</f>
        <v>0</v>
      </c>
      <c r="BG650" s="165">
        <f>IF(M650="sníž. přenesená",J650,0)</f>
        <v>0</v>
      </c>
      <c r="BH650" s="165">
        <f>IF(M650="nulová",J650,0)</f>
        <v>0</v>
      </c>
      <c r="BI650" s="20" t="s">
        <v>76</v>
      </c>
      <c r="BJ650" s="165">
        <f>ROUND(I650*H650,2)</f>
        <v>0</v>
      </c>
      <c r="BK650" s="20" t="s">
        <v>120</v>
      </c>
      <c r="BL650" s="20" t="s">
        <v>878</v>
      </c>
    </row>
    <row r="651" spans="2:64" s="1" customFormat="1" ht="16.5" customHeight="1">
      <c r="B651" s="153"/>
      <c r="C651" s="238" t="s">
        <v>846</v>
      </c>
      <c r="D651" s="238" t="s">
        <v>121</v>
      </c>
      <c r="E651" s="232" t="s">
        <v>130</v>
      </c>
      <c r="F651" s="243" t="s">
        <v>920</v>
      </c>
      <c r="G651" s="239" t="s">
        <v>119</v>
      </c>
      <c r="H651" s="240">
        <v>36</v>
      </c>
      <c r="I651" s="159"/>
      <c r="J651" s="160">
        <f t="shared" si="8"/>
        <v>0</v>
      </c>
      <c r="K651" s="173"/>
      <c r="L651" s="174" t="s">
        <v>5</v>
      </c>
      <c r="M651" s="175" t="s">
        <v>41</v>
      </c>
      <c r="N651" s="38"/>
      <c r="O651" s="163">
        <f>N651*H651</f>
        <v>0</v>
      </c>
      <c r="P651" s="163">
        <v>0</v>
      </c>
      <c r="Q651" s="163">
        <f>P651*H651</f>
        <v>0</v>
      </c>
      <c r="R651" s="163">
        <v>0</v>
      </c>
      <c r="S651" s="164">
        <f>R651*H651</f>
        <v>0</v>
      </c>
      <c r="AQ651" s="20" t="s">
        <v>122</v>
      </c>
      <c r="AS651" s="20" t="s">
        <v>121</v>
      </c>
      <c r="AT651" s="20" t="s">
        <v>123</v>
      </c>
      <c r="AX651" s="20" t="s">
        <v>117</v>
      </c>
      <c r="BD651" s="165">
        <f>IF(M651="základní",J651,0)</f>
        <v>0</v>
      </c>
      <c r="BE651" s="165">
        <f>IF(M651="snížená",J651,0)</f>
        <v>0</v>
      </c>
      <c r="BF651" s="165">
        <f>IF(M651="zákl. přenesená",J651,0)</f>
        <v>0</v>
      </c>
      <c r="BG651" s="165">
        <f>IF(M651="sníž. přenesená",J651,0)</f>
        <v>0</v>
      </c>
      <c r="BH651" s="165">
        <f>IF(M651="nulová",J651,0)</f>
        <v>0</v>
      </c>
      <c r="BI651" s="20" t="s">
        <v>76</v>
      </c>
      <c r="BJ651" s="165">
        <f>ROUND(I651*H651,2)</f>
        <v>0</v>
      </c>
      <c r="BK651" s="20" t="s">
        <v>120</v>
      </c>
      <c r="BL651" s="20" t="s">
        <v>881</v>
      </c>
    </row>
    <row r="652" spans="2:64" s="1" customFormat="1">
      <c r="B652" s="37"/>
      <c r="C652" s="233"/>
      <c r="D652" s="233"/>
      <c r="E652" s="233"/>
      <c r="F652" s="237" t="s">
        <v>856</v>
      </c>
      <c r="G652" s="233"/>
      <c r="H652" s="233"/>
      <c r="I652" s="245"/>
      <c r="J652" s="245"/>
      <c r="K652" s="37"/>
      <c r="L652" s="177"/>
      <c r="M652" s="38"/>
      <c r="N652" s="38"/>
      <c r="O652" s="38"/>
      <c r="P652" s="38"/>
      <c r="Q652" s="38"/>
      <c r="R652" s="38"/>
      <c r="S652" s="65"/>
      <c r="AS652" s="20" t="s">
        <v>131</v>
      </c>
      <c r="AT652" s="20" t="s">
        <v>123</v>
      </c>
    </row>
    <row r="653" spans="2:64" s="1" customFormat="1" ht="16.5" customHeight="1">
      <c r="B653" s="153"/>
      <c r="C653" s="241"/>
      <c r="D653" s="235" t="s">
        <v>363</v>
      </c>
      <c r="E653" s="235"/>
      <c r="F653" s="235"/>
      <c r="G653" s="235"/>
      <c r="H653" s="235"/>
      <c r="I653" s="244"/>
      <c r="J653" s="244">
        <f>SUM(J654:J714)</f>
        <v>0</v>
      </c>
      <c r="K653" s="37"/>
      <c r="L653" s="161" t="s">
        <v>5</v>
      </c>
      <c r="M653" s="162" t="s">
        <v>41</v>
      </c>
      <c r="N653" s="38"/>
      <c r="O653" s="163">
        <f>N653*H653</f>
        <v>0</v>
      </c>
      <c r="P653" s="163">
        <v>0</v>
      </c>
      <c r="Q653" s="163">
        <f>P653*H653</f>
        <v>0</v>
      </c>
      <c r="R653" s="163">
        <v>0</v>
      </c>
      <c r="S653" s="164">
        <f>R653*H653</f>
        <v>0</v>
      </c>
      <c r="AQ653" s="20" t="s">
        <v>120</v>
      </c>
      <c r="AS653" s="20" t="s">
        <v>118</v>
      </c>
      <c r="AT653" s="20" t="s">
        <v>123</v>
      </c>
      <c r="AX653" s="20" t="s">
        <v>117</v>
      </c>
      <c r="BD653" s="165">
        <f>IF(M653="základní",J653,0)</f>
        <v>0</v>
      </c>
      <c r="BE653" s="165">
        <f>IF(M653="snížená",J653,0)</f>
        <v>0</v>
      </c>
      <c r="BF653" s="165">
        <f>IF(M653="zákl. přenesená",J653,0)</f>
        <v>0</v>
      </c>
      <c r="BG653" s="165">
        <f>IF(M653="sníž. přenesená",J653,0)</f>
        <v>0</v>
      </c>
      <c r="BH653" s="165">
        <f>IF(M653="nulová",J653,0)</f>
        <v>0</v>
      </c>
      <c r="BI653" s="20" t="s">
        <v>76</v>
      </c>
      <c r="BJ653" s="165">
        <f>ROUND(I653*H653,2)</f>
        <v>0</v>
      </c>
      <c r="BK653" s="20" t="s">
        <v>120</v>
      </c>
      <c r="BL653" s="20" t="s">
        <v>883</v>
      </c>
    </row>
    <row r="654" spans="2:64" s="1" customFormat="1" ht="38.25" customHeight="1">
      <c r="B654" s="153"/>
      <c r="C654" s="154" t="s">
        <v>915</v>
      </c>
      <c r="D654" s="154" t="s">
        <v>118</v>
      </c>
      <c r="E654" s="155" t="s">
        <v>922</v>
      </c>
      <c r="F654" s="242" t="s">
        <v>923</v>
      </c>
      <c r="G654" s="157" t="s">
        <v>135</v>
      </c>
      <c r="H654" s="158">
        <v>5</v>
      </c>
      <c r="I654" s="171"/>
      <c r="J654" s="172">
        <f t="shared" si="8"/>
        <v>0</v>
      </c>
      <c r="K654" s="173"/>
      <c r="L654" s="174" t="s">
        <v>5</v>
      </c>
      <c r="M654" s="175" t="s">
        <v>41</v>
      </c>
      <c r="N654" s="38"/>
      <c r="O654" s="163">
        <f>N654*H654</f>
        <v>0</v>
      </c>
      <c r="P654" s="163">
        <v>0</v>
      </c>
      <c r="Q654" s="163">
        <f>P654*H654</f>
        <v>0</v>
      </c>
      <c r="R654" s="163">
        <v>0</v>
      </c>
      <c r="S654" s="164">
        <f>R654*H654</f>
        <v>0</v>
      </c>
      <c r="AQ654" s="20" t="s">
        <v>122</v>
      </c>
      <c r="AS654" s="20" t="s">
        <v>121</v>
      </c>
      <c r="AT654" s="20" t="s">
        <v>123</v>
      </c>
      <c r="AX654" s="20" t="s">
        <v>117</v>
      </c>
      <c r="BD654" s="165">
        <f>IF(M654="základní",J654,0)</f>
        <v>0</v>
      </c>
      <c r="BE654" s="165">
        <f>IF(M654="snížená",J654,0)</f>
        <v>0</v>
      </c>
      <c r="BF654" s="165">
        <f>IF(M654="zákl. přenesená",J654,0)</f>
        <v>0</v>
      </c>
      <c r="BG654" s="165">
        <f>IF(M654="sníž. přenesená",J654,0)</f>
        <v>0</v>
      </c>
      <c r="BH654" s="165">
        <f>IF(M654="nulová",J654,0)</f>
        <v>0</v>
      </c>
      <c r="BI654" s="20" t="s">
        <v>76</v>
      </c>
      <c r="BJ654" s="165">
        <f>ROUND(I654*H654,2)</f>
        <v>0</v>
      </c>
      <c r="BK654" s="20" t="s">
        <v>120</v>
      </c>
      <c r="BL654" s="20" t="s">
        <v>886</v>
      </c>
    </row>
    <row r="655" spans="2:64" s="1" customFormat="1">
      <c r="B655" s="37"/>
      <c r="C655" s="233"/>
      <c r="D655" s="233"/>
      <c r="E655" s="233"/>
      <c r="F655" s="237" t="s">
        <v>856</v>
      </c>
      <c r="G655" s="233"/>
      <c r="H655" s="233"/>
      <c r="I655" s="244"/>
      <c r="J655" s="244"/>
      <c r="K655" s="37"/>
      <c r="L655" s="177"/>
      <c r="M655" s="38"/>
      <c r="N655" s="38"/>
      <c r="O655" s="38"/>
      <c r="P655" s="38"/>
      <c r="Q655" s="38"/>
      <c r="R655" s="38"/>
      <c r="S655" s="65"/>
      <c r="AS655" s="20" t="s">
        <v>131</v>
      </c>
      <c r="AT655" s="20" t="s">
        <v>123</v>
      </c>
    </row>
    <row r="656" spans="2:64" s="1" customFormat="1" ht="16.5" customHeight="1">
      <c r="B656" s="153"/>
      <c r="C656" s="238" t="s">
        <v>849</v>
      </c>
      <c r="D656" s="238" t="s">
        <v>121</v>
      </c>
      <c r="E656" s="232" t="s">
        <v>926</v>
      </c>
      <c r="F656" s="243" t="s">
        <v>1241</v>
      </c>
      <c r="G656" s="239" t="s">
        <v>135</v>
      </c>
      <c r="H656" s="240">
        <v>5</v>
      </c>
      <c r="I656" s="171"/>
      <c r="J656" s="172">
        <f t="shared" si="8"/>
        <v>0</v>
      </c>
      <c r="K656" s="173"/>
      <c r="L656" s="174" t="s">
        <v>5</v>
      </c>
      <c r="M656" s="175" t="s">
        <v>41</v>
      </c>
      <c r="N656" s="38"/>
      <c r="O656" s="163">
        <f>N656*H656</f>
        <v>0</v>
      </c>
      <c r="P656" s="163">
        <v>0</v>
      </c>
      <c r="Q656" s="163">
        <f>P656*H656</f>
        <v>0</v>
      </c>
      <c r="R656" s="163">
        <v>0</v>
      </c>
      <c r="S656" s="164">
        <f>R656*H656</f>
        <v>0</v>
      </c>
      <c r="AQ656" s="20" t="s">
        <v>122</v>
      </c>
      <c r="AS656" s="20" t="s">
        <v>121</v>
      </c>
      <c r="AT656" s="20" t="s">
        <v>123</v>
      </c>
      <c r="AX656" s="20" t="s">
        <v>117</v>
      </c>
      <c r="BD656" s="165">
        <f>IF(M656="základní",J656,0)</f>
        <v>0</v>
      </c>
      <c r="BE656" s="165">
        <f>IF(M656="snížená",J656,0)</f>
        <v>0</v>
      </c>
      <c r="BF656" s="165">
        <f>IF(M656="zákl. přenesená",J656,0)</f>
        <v>0</v>
      </c>
      <c r="BG656" s="165">
        <f>IF(M656="sníž. přenesená",J656,0)</f>
        <v>0</v>
      </c>
      <c r="BH656" s="165">
        <f>IF(M656="nulová",J656,0)</f>
        <v>0</v>
      </c>
      <c r="BI656" s="20" t="s">
        <v>76</v>
      </c>
      <c r="BJ656" s="165">
        <f>ROUND(I656*H656,2)</f>
        <v>0</v>
      </c>
      <c r="BK656" s="20" t="s">
        <v>120</v>
      </c>
      <c r="BL656" s="20" t="s">
        <v>890</v>
      </c>
    </row>
    <row r="657" spans="2:64" s="1" customFormat="1">
      <c r="B657" s="37"/>
      <c r="C657" s="233"/>
      <c r="D657" s="233"/>
      <c r="E657" s="233"/>
      <c r="F657" s="237" t="s">
        <v>856</v>
      </c>
      <c r="G657" s="233"/>
      <c r="H657" s="233"/>
      <c r="I657" s="244"/>
      <c r="J657" s="244"/>
      <c r="K657" s="37"/>
      <c r="L657" s="177"/>
      <c r="M657" s="38"/>
      <c r="N657" s="38"/>
      <c r="O657" s="38"/>
      <c r="P657" s="38"/>
      <c r="Q657" s="38"/>
      <c r="R657" s="38"/>
      <c r="S657" s="65"/>
      <c r="AS657" s="20" t="s">
        <v>131</v>
      </c>
      <c r="AT657" s="20" t="s">
        <v>123</v>
      </c>
    </row>
    <row r="658" spans="2:64" s="1" customFormat="1" ht="35.25" customHeight="1">
      <c r="B658" s="153"/>
      <c r="C658" s="154" t="s">
        <v>919</v>
      </c>
      <c r="D658" s="154" t="s">
        <v>118</v>
      </c>
      <c r="E658" s="155" t="s">
        <v>928</v>
      </c>
      <c r="F658" s="242" t="s">
        <v>1242</v>
      </c>
      <c r="G658" s="157" t="s">
        <v>135</v>
      </c>
      <c r="H658" s="158">
        <v>5</v>
      </c>
      <c r="I658" s="171"/>
      <c r="J658" s="172">
        <f t="shared" si="8"/>
        <v>0</v>
      </c>
      <c r="K658" s="37"/>
      <c r="L658" s="161" t="s">
        <v>5</v>
      </c>
      <c r="M658" s="162" t="s">
        <v>41</v>
      </c>
      <c r="N658" s="38"/>
      <c r="O658" s="163">
        <f>N658*H658</f>
        <v>0</v>
      </c>
      <c r="P658" s="163">
        <v>0</v>
      </c>
      <c r="Q658" s="163">
        <f>P658*H658</f>
        <v>0</v>
      </c>
      <c r="R658" s="163">
        <v>0</v>
      </c>
      <c r="S658" s="164">
        <f>R658*H658</f>
        <v>0</v>
      </c>
      <c r="AQ658" s="20" t="s">
        <v>120</v>
      </c>
      <c r="AS658" s="20" t="s">
        <v>118</v>
      </c>
      <c r="AT658" s="20" t="s">
        <v>123</v>
      </c>
      <c r="AX658" s="20" t="s">
        <v>117</v>
      </c>
      <c r="BD658" s="165">
        <f>IF(M658="základní",J658,0)</f>
        <v>0</v>
      </c>
      <c r="BE658" s="165">
        <f>IF(M658="snížená",J658,0)</f>
        <v>0</v>
      </c>
      <c r="BF658" s="165">
        <f>IF(M658="zákl. přenesená",J658,0)</f>
        <v>0</v>
      </c>
      <c r="BG658" s="165">
        <f>IF(M658="sníž. přenesená",J658,0)</f>
        <v>0</v>
      </c>
      <c r="BH658" s="165">
        <f>IF(M658="nulová",J658,0)</f>
        <v>0</v>
      </c>
      <c r="BI658" s="20" t="s">
        <v>76</v>
      </c>
      <c r="BJ658" s="165">
        <f>ROUND(I658*H658,2)</f>
        <v>0</v>
      </c>
      <c r="BK658" s="20" t="s">
        <v>120</v>
      </c>
      <c r="BL658" s="20" t="s">
        <v>891</v>
      </c>
    </row>
    <row r="659" spans="2:64" s="1" customFormat="1" ht="16.5" customHeight="1">
      <c r="B659" s="153"/>
      <c r="C659" s="233"/>
      <c r="D659" s="233"/>
      <c r="E659" s="233"/>
      <c r="F659" s="237" t="s">
        <v>856</v>
      </c>
      <c r="G659" s="233"/>
      <c r="H659" s="233"/>
      <c r="I659" s="244"/>
      <c r="J659" s="244"/>
      <c r="K659" s="173"/>
      <c r="L659" s="174" t="s">
        <v>5</v>
      </c>
      <c r="M659" s="175" t="s">
        <v>41</v>
      </c>
      <c r="N659" s="38"/>
      <c r="O659" s="163">
        <f>N659*H659</f>
        <v>0</v>
      </c>
      <c r="P659" s="163">
        <v>0</v>
      </c>
      <c r="Q659" s="163">
        <f>P659*H659</f>
        <v>0</v>
      </c>
      <c r="R659" s="163">
        <v>0</v>
      </c>
      <c r="S659" s="164">
        <f>R659*H659</f>
        <v>0</v>
      </c>
      <c r="AQ659" s="20" t="s">
        <v>122</v>
      </c>
      <c r="AS659" s="20" t="s">
        <v>121</v>
      </c>
      <c r="AT659" s="20" t="s">
        <v>123</v>
      </c>
      <c r="AX659" s="20" t="s">
        <v>117</v>
      </c>
      <c r="BD659" s="165">
        <f>IF(M659="základní",J659,0)</f>
        <v>0</v>
      </c>
      <c r="BE659" s="165">
        <f>IF(M659="snížená",J659,0)</f>
        <v>0</v>
      </c>
      <c r="BF659" s="165">
        <f>IF(M659="zákl. přenesená",J659,0)</f>
        <v>0</v>
      </c>
      <c r="BG659" s="165">
        <f>IF(M659="sníž. přenesená",J659,0)</f>
        <v>0</v>
      </c>
      <c r="BH659" s="165">
        <f>IF(M659="nulová",J659,0)</f>
        <v>0</v>
      </c>
      <c r="BI659" s="20" t="s">
        <v>76</v>
      </c>
      <c r="BJ659" s="165">
        <f>ROUND(I659*H659,2)</f>
        <v>0</v>
      </c>
      <c r="BK659" s="20" t="s">
        <v>120</v>
      </c>
      <c r="BL659" s="20" t="s">
        <v>895</v>
      </c>
    </row>
    <row r="660" spans="2:64" s="1" customFormat="1" ht="13.5" customHeight="1">
      <c r="B660" s="37"/>
      <c r="C660" s="238" t="s">
        <v>852</v>
      </c>
      <c r="D660" s="238" t="s">
        <v>121</v>
      </c>
      <c r="E660" s="232" t="s">
        <v>931</v>
      </c>
      <c r="F660" s="243" t="s">
        <v>1243</v>
      </c>
      <c r="G660" s="239" t="s">
        <v>135</v>
      </c>
      <c r="H660" s="240">
        <v>4</v>
      </c>
      <c r="I660" s="171"/>
      <c r="J660" s="172">
        <f t="shared" si="8"/>
        <v>0</v>
      </c>
      <c r="K660" s="37"/>
      <c r="L660" s="177"/>
      <c r="M660" s="38"/>
      <c r="N660" s="38"/>
      <c r="O660" s="38"/>
      <c r="P660" s="38"/>
      <c r="Q660" s="38"/>
      <c r="R660" s="38"/>
      <c r="S660" s="65"/>
      <c r="AS660" s="20" t="s">
        <v>131</v>
      </c>
      <c r="AT660" s="20" t="s">
        <v>123</v>
      </c>
    </row>
    <row r="661" spans="2:64" s="1" customFormat="1" ht="25.5" customHeight="1">
      <c r="B661" s="153"/>
      <c r="C661" s="233"/>
      <c r="D661" s="233"/>
      <c r="E661" s="233"/>
      <c r="F661" s="237" t="s">
        <v>856</v>
      </c>
      <c r="G661" s="233"/>
      <c r="H661" s="233"/>
      <c r="I661" s="244"/>
      <c r="J661" s="244"/>
      <c r="K661" s="37"/>
      <c r="L661" s="161" t="s">
        <v>5</v>
      </c>
      <c r="M661" s="162" t="s">
        <v>41</v>
      </c>
      <c r="N661" s="38"/>
      <c r="O661" s="163">
        <f>N661*H661</f>
        <v>0</v>
      </c>
      <c r="P661" s="163">
        <v>0</v>
      </c>
      <c r="Q661" s="163">
        <f>P661*H661</f>
        <v>0</v>
      </c>
      <c r="R661" s="163">
        <v>0</v>
      </c>
      <c r="S661" s="164">
        <f>R661*H661</f>
        <v>0</v>
      </c>
      <c r="AQ661" s="20" t="s">
        <v>120</v>
      </c>
      <c r="AS661" s="20" t="s">
        <v>118</v>
      </c>
      <c r="AT661" s="20" t="s">
        <v>123</v>
      </c>
      <c r="AX661" s="20" t="s">
        <v>117</v>
      </c>
      <c r="BD661" s="165">
        <f>IF(M661="základní",J661,0)</f>
        <v>0</v>
      </c>
      <c r="BE661" s="165">
        <f>IF(M661="snížená",J661,0)</f>
        <v>0</v>
      </c>
      <c r="BF661" s="165">
        <f>IF(M661="zákl. přenesená",J661,0)</f>
        <v>0</v>
      </c>
      <c r="BG661" s="165">
        <f>IF(M661="sníž. přenesená",J661,0)</f>
        <v>0</v>
      </c>
      <c r="BH661" s="165">
        <f>IF(M661="nulová",J661,0)</f>
        <v>0</v>
      </c>
      <c r="BI661" s="20" t="s">
        <v>76</v>
      </c>
      <c r="BJ661" s="165">
        <f>ROUND(I661*H661,2)</f>
        <v>0</v>
      </c>
      <c r="BK661" s="20" t="s">
        <v>120</v>
      </c>
      <c r="BL661" s="20" t="s">
        <v>898</v>
      </c>
    </row>
    <row r="662" spans="2:64" s="1" customFormat="1" ht="25.5" customHeight="1">
      <c r="B662" s="153"/>
      <c r="C662" s="238" t="s">
        <v>925</v>
      </c>
      <c r="D662" s="238" t="s">
        <v>121</v>
      </c>
      <c r="E662" s="232" t="s">
        <v>934</v>
      </c>
      <c r="F662" s="243" t="s">
        <v>1244</v>
      </c>
      <c r="G662" s="239" t="s">
        <v>135</v>
      </c>
      <c r="H662" s="240">
        <v>1</v>
      </c>
      <c r="I662" s="171"/>
      <c r="J662" s="172">
        <f t="shared" si="8"/>
        <v>0</v>
      </c>
      <c r="K662" s="173"/>
      <c r="L662" s="174" t="s">
        <v>5</v>
      </c>
      <c r="M662" s="175" t="s">
        <v>41</v>
      </c>
      <c r="N662" s="38"/>
      <c r="O662" s="163">
        <f>N662*H662</f>
        <v>0</v>
      </c>
      <c r="P662" s="163">
        <v>0</v>
      </c>
      <c r="Q662" s="163">
        <f>P662*H662</f>
        <v>0</v>
      </c>
      <c r="R662" s="163">
        <v>0</v>
      </c>
      <c r="S662" s="164">
        <f>R662*H662</f>
        <v>0</v>
      </c>
      <c r="AQ662" s="20" t="s">
        <v>122</v>
      </c>
      <c r="AS662" s="20" t="s">
        <v>121</v>
      </c>
      <c r="AT662" s="20" t="s">
        <v>123</v>
      </c>
      <c r="AX662" s="20" t="s">
        <v>117</v>
      </c>
      <c r="BD662" s="165">
        <f>IF(M662="základní",J662,0)</f>
        <v>0</v>
      </c>
      <c r="BE662" s="165">
        <f>IF(M662="snížená",J662,0)</f>
        <v>0</v>
      </c>
      <c r="BF662" s="165">
        <f>IF(M662="zákl. přenesená",J662,0)</f>
        <v>0</v>
      </c>
      <c r="BG662" s="165">
        <f>IF(M662="sníž. přenesená",J662,0)</f>
        <v>0</v>
      </c>
      <c r="BH662" s="165">
        <f>IF(M662="nulová",J662,0)</f>
        <v>0</v>
      </c>
      <c r="BI662" s="20" t="s">
        <v>76</v>
      </c>
      <c r="BJ662" s="165">
        <f>ROUND(I662*H662,2)</f>
        <v>0</v>
      </c>
      <c r="BK662" s="20" t="s">
        <v>120</v>
      </c>
      <c r="BL662" s="20" t="s">
        <v>902</v>
      </c>
    </row>
    <row r="663" spans="2:64" s="1" customFormat="1">
      <c r="B663" s="37"/>
      <c r="C663" s="233"/>
      <c r="D663" s="233"/>
      <c r="E663" s="233"/>
      <c r="F663" s="237" t="s">
        <v>856</v>
      </c>
      <c r="G663" s="233"/>
      <c r="H663" s="233"/>
      <c r="I663" s="244"/>
      <c r="J663" s="244"/>
      <c r="K663" s="37"/>
      <c r="L663" s="177"/>
      <c r="M663" s="38"/>
      <c r="N663" s="38"/>
      <c r="O663" s="38"/>
      <c r="P663" s="38"/>
      <c r="Q663" s="38"/>
      <c r="R663" s="38"/>
      <c r="S663" s="65"/>
      <c r="AS663" s="20" t="s">
        <v>131</v>
      </c>
      <c r="AT663" s="20" t="s">
        <v>123</v>
      </c>
    </row>
    <row r="664" spans="2:64" s="1" customFormat="1" ht="16.5" customHeight="1">
      <c r="B664" s="153"/>
      <c r="C664" s="154" t="s">
        <v>855</v>
      </c>
      <c r="D664" s="154" t="s">
        <v>118</v>
      </c>
      <c r="E664" s="155" t="s">
        <v>937</v>
      </c>
      <c r="F664" s="242" t="s">
        <v>938</v>
      </c>
      <c r="G664" s="157" t="s">
        <v>135</v>
      </c>
      <c r="H664" s="158">
        <v>12</v>
      </c>
      <c r="I664" s="171"/>
      <c r="J664" s="172">
        <f t="shared" si="8"/>
        <v>0</v>
      </c>
      <c r="K664" s="37"/>
      <c r="L664" s="161" t="s">
        <v>5</v>
      </c>
      <c r="M664" s="162" t="s">
        <v>41</v>
      </c>
      <c r="N664" s="38"/>
      <c r="O664" s="163">
        <f>N664*H664</f>
        <v>0</v>
      </c>
      <c r="P664" s="163">
        <v>0</v>
      </c>
      <c r="Q664" s="163">
        <f>P664*H664</f>
        <v>0</v>
      </c>
      <c r="R664" s="163">
        <v>0</v>
      </c>
      <c r="S664" s="164">
        <f>R664*H664</f>
        <v>0</v>
      </c>
      <c r="AQ664" s="20" t="s">
        <v>120</v>
      </c>
      <c r="AS664" s="20" t="s">
        <v>118</v>
      </c>
      <c r="AT664" s="20" t="s">
        <v>123</v>
      </c>
      <c r="AX664" s="20" t="s">
        <v>117</v>
      </c>
      <c r="BD664" s="165">
        <f>IF(M664="základní",J664,0)</f>
        <v>0</v>
      </c>
      <c r="BE664" s="165">
        <f>IF(M664="snížená",J664,0)</f>
        <v>0</v>
      </c>
      <c r="BF664" s="165">
        <f>IF(M664="zákl. přenesená",J664,0)</f>
        <v>0</v>
      </c>
      <c r="BG664" s="165">
        <f>IF(M664="sníž. přenesená",J664,0)</f>
        <v>0</v>
      </c>
      <c r="BH664" s="165">
        <f>IF(M664="nulová",J664,0)</f>
        <v>0</v>
      </c>
      <c r="BI664" s="20" t="s">
        <v>76</v>
      </c>
      <c r="BJ664" s="165">
        <f>ROUND(I664*H664,2)</f>
        <v>0</v>
      </c>
      <c r="BK664" s="20" t="s">
        <v>120</v>
      </c>
      <c r="BL664" s="20" t="s">
        <v>903</v>
      </c>
    </row>
    <row r="665" spans="2:64" s="1" customFormat="1">
      <c r="B665" s="37"/>
      <c r="C665" s="233"/>
      <c r="D665" s="233"/>
      <c r="E665" s="233"/>
      <c r="F665" s="237" t="s">
        <v>856</v>
      </c>
      <c r="G665" s="233"/>
      <c r="H665" s="233"/>
      <c r="I665" s="244"/>
      <c r="J665" s="244"/>
      <c r="K665" s="37"/>
      <c r="L665" s="177"/>
      <c r="M665" s="38"/>
      <c r="N665" s="38"/>
      <c r="O665" s="38"/>
      <c r="P665" s="38"/>
      <c r="Q665" s="38"/>
      <c r="R665" s="38"/>
      <c r="S665" s="65"/>
      <c r="AS665" s="20" t="s">
        <v>143</v>
      </c>
      <c r="AT665" s="20" t="s">
        <v>123</v>
      </c>
    </row>
    <row r="666" spans="2:64" s="1" customFormat="1" ht="16.5" customHeight="1">
      <c r="B666" s="153"/>
      <c r="C666" s="238" t="s">
        <v>930</v>
      </c>
      <c r="D666" s="238" t="s">
        <v>121</v>
      </c>
      <c r="E666" s="232" t="s">
        <v>941</v>
      </c>
      <c r="F666" s="243" t="s">
        <v>942</v>
      </c>
      <c r="G666" s="239" t="s">
        <v>135</v>
      </c>
      <c r="H666" s="240">
        <v>6</v>
      </c>
      <c r="I666" s="171"/>
      <c r="J666" s="172">
        <f t="shared" si="8"/>
        <v>0</v>
      </c>
      <c r="K666" s="173"/>
      <c r="L666" s="174" t="s">
        <v>5</v>
      </c>
      <c r="M666" s="175" t="s">
        <v>41</v>
      </c>
      <c r="N666" s="38"/>
      <c r="O666" s="163">
        <f>N666*H666</f>
        <v>0</v>
      </c>
      <c r="P666" s="163">
        <v>0</v>
      </c>
      <c r="Q666" s="163">
        <f>P666*H666</f>
        <v>0</v>
      </c>
      <c r="R666" s="163">
        <v>0</v>
      </c>
      <c r="S666" s="164">
        <f>R666*H666</f>
        <v>0</v>
      </c>
      <c r="AQ666" s="20" t="s">
        <v>122</v>
      </c>
      <c r="AS666" s="20" t="s">
        <v>121</v>
      </c>
      <c r="AT666" s="20" t="s">
        <v>123</v>
      </c>
      <c r="AX666" s="20" t="s">
        <v>117</v>
      </c>
      <c r="BD666" s="165">
        <f>IF(M666="základní",J666,0)</f>
        <v>0</v>
      </c>
      <c r="BE666" s="165">
        <f>IF(M666="snížená",J666,0)</f>
        <v>0</v>
      </c>
      <c r="BF666" s="165">
        <f>IF(M666="zákl. přenesená",J666,0)</f>
        <v>0</v>
      </c>
      <c r="BG666" s="165">
        <f>IF(M666="sníž. přenesená",J666,0)</f>
        <v>0</v>
      </c>
      <c r="BH666" s="165">
        <f>IF(M666="nulová",J666,0)</f>
        <v>0</v>
      </c>
      <c r="BI666" s="20" t="s">
        <v>76</v>
      </c>
      <c r="BJ666" s="165">
        <f>ROUND(I666*H666,2)</f>
        <v>0</v>
      </c>
      <c r="BK666" s="20" t="s">
        <v>120</v>
      </c>
      <c r="BL666" s="20" t="s">
        <v>905</v>
      </c>
    </row>
    <row r="667" spans="2:64" s="1" customFormat="1">
      <c r="B667" s="37"/>
      <c r="C667" s="233"/>
      <c r="D667" s="233"/>
      <c r="E667" s="233"/>
      <c r="F667" s="237" t="s">
        <v>856</v>
      </c>
      <c r="G667" s="233"/>
      <c r="H667" s="233"/>
      <c r="I667" s="244"/>
      <c r="J667" s="244"/>
      <c r="K667" s="37"/>
      <c r="L667" s="177"/>
      <c r="M667" s="38"/>
      <c r="N667" s="38"/>
      <c r="O667" s="38"/>
      <c r="P667" s="38"/>
      <c r="Q667" s="38"/>
      <c r="R667" s="38"/>
      <c r="S667" s="65"/>
      <c r="AS667" s="20" t="s">
        <v>131</v>
      </c>
      <c r="AT667" s="20" t="s">
        <v>123</v>
      </c>
    </row>
    <row r="668" spans="2:64" s="1" customFormat="1" ht="16.5" customHeight="1">
      <c r="B668" s="153"/>
      <c r="C668" s="238" t="s">
        <v>933</v>
      </c>
      <c r="D668" s="238" t="s">
        <v>121</v>
      </c>
      <c r="E668" s="232" t="s">
        <v>945</v>
      </c>
      <c r="F668" s="243" t="s">
        <v>946</v>
      </c>
      <c r="G668" s="239" t="s">
        <v>135</v>
      </c>
      <c r="H668" s="240">
        <v>6</v>
      </c>
      <c r="I668" s="171"/>
      <c r="J668" s="172">
        <f t="shared" si="8"/>
        <v>0</v>
      </c>
      <c r="K668" s="173"/>
      <c r="L668" s="174" t="s">
        <v>5</v>
      </c>
      <c r="M668" s="175" t="s">
        <v>41</v>
      </c>
      <c r="N668" s="38"/>
      <c r="O668" s="163">
        <f>N668*H668</f>
        <v>0</v>
      </c>
      <c r="P668" s="163">
        <v>0</v>
      </c>
      <c r="Q668" s="163">
        <f>P668*H668</f>
        <v>0</v>
      </c>
      <c r="R668" s="163">
        <v>0</v>
      </c>
      <c r="S668" s="164">
        <f>R668*H668</f>
        <v>0</v>
      </c>
      <c r="AQ668" s="20" t="s">
        <v>122</v>
      </c>
      <c r="AS668" s="20" t="s">
        <v>121</v>
      </c>
      <c r="AT668" s="20" t="s">
        <v>123</v>
      </c>
      <c r="AX668" s="20" t="s">
        <v>117</v>
      </c>
      <c r="BD668" s="165">
        <f>IF(M668="základní",J668,0)</f>
        <v>0</v>
      </c>
      <c r="BE668" s="165">
        <f>IF(M668="snížená",J668,0)</f>
        <v>0</v>
      </c>
      <c r="BF668" s="165">
        <f>IF(M668="zákl. přenesená",J668,0)</f>
        <v>0</v>
      </c>
      <c r="BG668" s="165">
        <f>IF(M668="sníž. přenesená",J668,0)</f>
        <v>0</v>
      </c>
      <c r="BH668" s="165">
        <f>IF(M668="nulová",J668,0)</f>
        <v>0</v>
      </c>
      <c r="BI668" s="20" t="s">
        <v>76</v>
      </c>
      <c r="BJ668" s="165">
        <f>ROUND(I668*H668,2)</f>
        <v>0</v>
      </c>
      <c r="BK668" s="20" t="s">
        <v>120</v>
      </c>
      <c r="BL668" s="20" t="s">
        <v>908</v>
      </c>
    </row>
    <row r="669" spans="2:64" s="1" customFormat="1">
      <c r="B669" s="37"/>
      <c r="C669" s="233"/>
      <c r="D669" s="233"/>
      <c r="E669" s="233"/>
      <c r="F669" s="237" t="s">
        <v>856</v>
      </c>
      <c r="G669" s="233"/>
      <c r="H669" s="233"/>
      <c r="I669" s="244"/>
      <c r="J669" s="244"/>
      <c r="K669" s="37"/>
      <c r="L669" s="177"/>
      <c r="M669" s="38"/>
      <c r="N669" s="38"/>
      <c r="O669" s="38"/>
      <c r="P669" s="38"/>
      <c r="Q669" s="38"/>
      <c r="R669" s="38"/>
      <c r="S669" s="65"/>
      <c r="AS669" s="20" t="s">
        <v>131</v>
      </c>
      <c r="AT669" s="20" t="s">
        <v>123</v>
      </c>
    </row>
    <row r="670" spans="2:64" s="1" customFormat="1" ht="25.5" customHeight="1">
      <c r="B670" s="153"/>
      <c r="C670" s="154" t="s">
        <v>936</v>
      </c>
      <c r="D670" s="154" t="s">
        <v>118</v>
      </c>
      <c r="E670" s="155" t="s">
        <v>797</v>
      </c>
      <c r="F670" s="242" t="s">
        <v>1232</v>
      </c>
      <c r="G670" s="157" t="s">
        <v>135</v>
      </c>
      <c r="H670" s="158">
        <v>48</v>
      </c>
      <c r="I670" s="171"/>
      <c r="J670" s="172">
        <f t="shared" si="8"/>
        <v>0</v>
      </c>
      <c r="K670" s="37"/>
      <c r="L670" s="161" t="s">
        <v>5</v>
      </c>
      <c r="M670" s="162" t="s">
        <v>41</v>
      </c>
      <c r="N670" s="38"/>
      <c r="O670" s="163">
        <f>N670*H670</f>
        <v>0</v>
      </c>
      <c r="P670" s="163">
        <v>0</v>
      </c>
      <c r="Q670" s="163">
        <f>P670*H670</f>
        <v>0</v>
      </c>
      <c r="R670" s="163">
        <v>0</v>
      </c>
      <c r="S670" s="164">
        <f>R670*H670</f>
        <v>0</v>
      </c>
      <c r="AQ670" s="20" t="s">
        <v>120</v>
      </c>
      <c r="AS670" s="20" t="s">
        <v>118</v>
      </c>
      <c r="AT670" s="20" t="s">
        <v>123</v>
      </c>
      <c r="AX670" s="20" t="s">
        <v>117</v>
      </c>
      <c r="BD670" s="165">
        <f>IF(M670="základní",J670,0)</f>
        <v>0</v>
      </c>
      <c r="BE670" s="165">
        <f>IF(M670="snížená",J670,0)</f>
        <v>0</v>
      </c>
      <c r="BF670" s="165">
        <f>IF(M670="zákl. přenesená",J670,0)</f>
        <v>0</v>
      </c>
      <c r="BG670" s="165">
        <f>IF(M670="sníž. přenesená",J670,0)</f>
        <v>0</v>
      </c>
      <c r="BH670" s="165">
        <f>IF(M670="nulová",J670,0)</f>
        <v>0</v>
      </c>
      <c r="BI670" s="20" t="s">
        <v>76</v>
      </c>
      <c r="BJ670" s="165">
        <f>ROUND(I670*H670,2)</f>
        <v>0</v>
      </c>
      <c r="BK670" s="20" t="s">
        <v>120</v>
      </c>
      <c r="BL670" s="20" t="s">
        <v>910</v>
      </c>
    </row>
    <row r="671" spans="2:64" s="1" customFormat="1" ht="16.5" customHeight="1">
      <c r="B671" s="153"/>
      <c r="C671" s="233"/>
      <c r="D671" s="233"/>
      <c r="E671" s="233"/>
      <c r="F671" s="237" t="s">
        <v>856</v>
      </c>
      <c r="G671" s="233"/>
      <c r="H671" s="233"/>
      <c r="I671" s="244"/>
      <c r="J671" s="244"/>
      <c r="K671" s="173"/>
      <c r="L671" s="174" t="s">
        <v>5</v>
      </c>
      <c r="M671" s="175" t="s">
        <v>41</v>
      </c>
      <c r="N671" s="38"/>
      <c r="O671" s="163">
        <f>N671*H671</f>
        <v>0</v>
      </c>
      <c r="P671" s="163">
        <v>0</v>
      </c>
      <c r="Q671" s="163">
        <f>P671*H671</f>
        <v>0</v>
      </c>
      <c r="R671" s="163">
        <v>0</v>
      </c>
      <c r="S671" s="164">
        <f>R671*H671</f>
        <v>0</v>
      </c>
      <c r="AQ671" s="20" t="s">
        <v>122</v>
      </c>
      <c r="AS671" s="20" t="s">
        <v>121</v>
      </c>
      <c r="AT671" s="20" t="s">
        <v>123</v>
      </c>
      <c r="AX671" s="20" t="s">
        <v>117</v>
      </c>
      <c r="BD671" s="165">
        <f>IF(M671="základní",J671,0)</f>
        <v>0</v>
      </c>
      <c r="BE671" s="165">
        <f>IF(M671="snížená",J671,0)</f>
        <v>0</v>
      </c>
      <c r="BF671" s="165">
        <f>IF(M671="zákl. přenesená",J671,0)</f>
        <v>0</v>
      </c>
      <c r="BG671" s="165">
        <f>IF(M671="sníž. přenesená",J671,0)</f>
        <v>0</v>
      </c>
      <c r="BH671" s="165">
        <f>IF(M671="nulová",J671,0)</f>
        <v>0</v>
      </c>
      <c r="BI671" s="20" t="s">
        <v>76</v>
      </c>
      <c r="BJ671" s="165">
        <f>ROUND(I671*H671,2)</f>
        <v>0</v>
      </c>
      <c r="BK671" s="20" t="s">
        <v>120</v>
      </c>
      <c r="BL671" s="20" t="s">
        <v>911</v>
      </c>
    </row>
    <row r="672" spans="2:64" s="1" customFormat="1">
      <c r="B672" s="37"/>
      <c r="C672" s="238" t="s">
        <v>940</v>
      </c>
      <c r="D672" s="238" t="s">
        <v>121</v>
      </c>
      <c r="E672" s="232" t="s">
        <v>799</v>
      </c>
      <c r="F672" s="243" t="s">
        <v>800</v>
      </c>
      <c r="G672" s="239" t="s">
        <v>135</v>
      </c>
      <c r="H672" s="240">
        <v>48</v>
      </c>
      <c r="I672" s="171"/>
      <c r="J672" s="172">
        <f t="shared" si="8"/>
        <v>0</v>
      </c>
      <c r="K672" s="37"/>
      <c r="L672" s="177"/>
      <c r="M672" s="38"/>
      <c r="N672" s="38"/>
      <c r="O672" s="38"/>
      <c r="P672" s="38"/>
      <c r="Q672" s="38"/>
      <c r="R672" s="38"/>
      <c r="S672" s="65"/>
      <c r="AS672" s="20" t="s">
        <v>131</v>
      </c>
      <c r="AT672" s="20" t="s">
        <v>123</v>
      </c>
    </row>
    <row r="673" spans="2:64" s="1" customFormat="1" ht="25.5" customHeight="1">
      <c r="B673" s="153"/>
      <c r="C673" s="233"/>
      <c r="D673" s="233"/>
      <c r="E673" s="233"/>
      <c r="F673" s="237" t="s">
        <v>856</v>
      </c>
      <c r="G673" s="233"/>
      <c r="H673" s="233"/>
      <c r="I673" s="244"/>
      <c r="J673" s="244"/>
      <c r="K673" s="37"/>
      <c r="L673" s="161" t="s">
        <v>5</v>
      </c>
      <c r="M673" s="162" t="s">
        <v>41</v>
      </c>
      <c r="N673" s="38"/>
      <c r="O673" s="163">
        <f>N673*H673</f>
        <v>0</v>
      </c>
      <c r="P673" s="163">
        <v>0</v>
      </c>
      <c r="Q673" s="163">
        <f>P673*H673</f>
        <v>0</v>
      </c>
      <c r="R673" s="163">
        <v>0</v>
      </c>
      <c r="S673" s="164">
        <f>R673*H673</f>
        <v>0</v>
      </c>
      <c r="AQ673" s="20" t="s">
        <v>120</v>
      </c>
      <c r="AS673" s="20" t="s">
        <v>118</v>
      </c>
      <c r="AT673" s="20" t="s">
        <v>123</v>
      </c>
      <c r="AX673" s="20" t="s">
        <v>117</v>
      </c>
      <c r="BD673" s="165">
        <f>IF(M673="základní",J673,0)</f>
        <v>0</v>
      </c>
      <c r="BE673" s="165">
        <f>IF(M673="snížená",J673,0)</f>
        <v>0</v>
      </c>
      <c r="BF673" s="165">
        <f>IF(M673="zákl. přenesená",J673,0)</f>
        <v>0</v>
      </c>
      <c r="BG673" s="165">
        <f>IF(M673="sníž. přenesená",J673,0)</f>
        <v>0</v>
      </c>
      <c r="BH673" s="165">
        <f>IF(M673="nulová",J673,0)</f>
        <v>0</v>
      </c>
      <c r="BI673" s="20" t="s">
        <v>76</v>
      </c>
      <c r="BJ673" s="165">
        <f>ROUND(I673*H673,2)</f>
        <v>0</v>
      </c>
      <c r="BK673" s="20" t="s">
        <v>120</v>
      </c>
      <c r="BL673" s="20" t="s">
        <v>913</v>
      </c>
    </row>
    <row r="674" spans="2:64" s="1" customFormat="1" ht="16.5" customHeight="1">
      <c r="B674" s="153"/>
      <c r="C674" s="154" t="s">
        <v>944</v>
      </c>
      <c r="D674" s="154" t="s">
        <v>118</v>
      </c>
      <c r="E674" s="155" t="s">
        <v>803</v>
      </c>
      <c r="F674" s="242" t="s">
        <v>1233</v>
      </c>
      <c r="G674" s="157" t="s">
        <v>135</v>
      </c>
      <c r="H674" s="158">
        <v>48</v>
      </c>
      <c r="I674" s="171"/>
      <c r="J674" s="172">
        <f t="shared" si="8"/>
        <v>0</v>
      </c>
      <c r="K674" s="173"/>
      <c r="L674" s="174" t="s">
        <v>5</v>
      </c>
      <c r="M674" s="175" t="s">
        <v>41</v>
      </c>
      <c r="N674" s="38"/>
      <c r="O674" s="163">
        <f>N674*H674</f>
        <v>0</v>
      </c>
      <c r="P674" s="163">
        <v>0</v>
      </c>
      <c r="Q674" s="163">
        <f>P674*H674</f>
        <v>0</v>
      </c>
      <c r="R674" s="163">
        <v>0</v>
      </c>
      <c r="S674" s="164">
        <f>R674*H674</f>
        <v>0</v>
      </c>
      <c r="AQ674" s="20" t="s">
        <v>122</v>
      </c>
      <c r="AS674" s="20" t="s">
        <v>121</v>
      </c>
      <c r="AT674" s="20" t="s">
        <v>123</v>
      </c>
      <c r="AX674" s="20" t="s">
        <v>117</v>
      </c>
      <c r="BD674" s="165">
        <f>IF(M674="základní",J674,0)</f>
        <v>0</v>
      </c>
      <c r="BE674" s="165">
        <f>IF(M674="snížená",J674,0)</f>
        <v>0</v>
      </c>
      <c r="BF674" s="165">
        <f>IF(M674="zákl. přenesená",J674,0)</f>
        <v>0</v>
      </c>
      <c r="BG674" s="165">
        <f>IF(M674="sníž. přenesená",J674,0)</f>
        <v>0</v>
      </c>
      <c r="BH674" s="165">
        <f>IF(M674="nulová",J674,0)</f>
        <v>0</v>
      </c>
      <c r="BI674" s="20" t="s">
        <v>76</v>
      </c>
      <c r="BJ674" s="165">
        <f>ROUND(I674*H674,2)</f>
        <v>0</v>
      </c>
      <c r="BK674" s="20" t="s">
        <v>120</v>
      </c>
      <c r="BL674" s="20" t="s">
        <v>914</v>
      </c>
    </row>
    <row r="675" spans="2:64" s="1" customFormat="1">
      <c r="B675" s="37"/>
      <c r="C675" s="233"/>
      <c r="D675" s="233"/>
      <c r="E675" s="233"/>
      <c r="F675" s="237" t="s">
        <v>856</v>
      </c>
      <c r="G675" s="233"/>
      <c r="H675" s="233"/>
      <c r="I675" s="244"/>
      <c r="J675" s="244"/>
      <c r="K675" s="37"/>
      <c r="L675" s="177"/>
      <c r="M675" s="38"/>
      <c r="N675" s="38"/>
      <c r="O675" s="38"/>
      <c r="P675" s="38"/>
      <c r="Q675" s="38"/>
      <c r="R675" s="38"/>
      <c r="S675" s="65"/>
      <c r="AS675" s="20" t="s">
        <v>131</v>
      </c>
      <c r="AT675" s="20" t="s">
        <v>123</v>
      </c>
    </row>
    <row r="676" spans="2:64" s="1" customFormat="1" ht="16.5" customHeight="1">
      <c r="B676" s="153"/>
      <c r="C676" s="238" t="s">
        <v>948</v>
      </c>
      <c r="D676" s="238" t="s">
        <v>121</v>
      </c>
      <c r="E676" s="232" t="s">
        <v>805</v>
      </c>
      <c r="F676" s="243" t="s">
        <v>806</v>
      </c>
      <c r="G676" s="239" t="s">
        <v>135</v>
      </c>
      <c r="H676" s="240">
        <v>48</v>
      </c>
      <c r="I676" s="171"/>
      <c r="J676" s="172">
        <f t="shared" si="8"/>
        <v>0</v>
      </c>
      <c r="K676" s="173"/>
      <c r="L676" s="174" t="s">
        <v>5</v>
      </c>
      <c r="M676" s="175" t="s">
        <v>41</v>
      </c>
      <c r="N676" s="38"/>
      <c r="O676" s="163">
        <f>N676*H676</f>
        <v>0</v>
      </c>
      <c r="P676" s="163">
        <v>0</v>
      </c>
      <c r="Q676" s="163">
        <f>P676*H676</f>
        <v>0</v>
      </c>
      <c r="R676" s="163">
        <v>0</v>
      </c>
      <c r="S676" s="164">
        <f>R676*H676</f>
        <v>0</v>
      </c>
      <c r="AQ676" s="20" t="s">
        <v>122</v>
      </c>
      <c r="AS676" s="20" t="s">
        <v>121</v>
      </c>
      <c r="AT676" s="20" t="s">
        <v>123</v>
      </c>
      <c r="AX676" s="20" t="s">
        <v>117</v>
      </c>
      <c r="BD676" s="165">
        <f>IF(M676="základní",J676,0)</f>
        <v>0</v>
      </c>
      <c r="BE676" s="165">
        <f>IF(M676="snížená",J676,0)</f>
        <v>0</v>
      </c>
      <c r="BF676" s="165">
        <f>IF(M676="zákl. přenesená",J676,0)</f>
        <v>0</v>
      </c>
      <c r="BG676" s="165">
        <f>IF(M676="sníž. přenesená",J676,0)</f>
        <v>0</v>
      </c>
      <c r="BH676" s="165">
        <f>IF(M676="nulová",J676,0)</f>
        <v>0</v>
      </c>
      <c r="BI676" s="20" t="s">
        <v>76</v>
      </c>
      <c r="BJ676" s="165">
        <f>ROUND(I676*H676,2)</f>
        <v>0</v>
      </c>
      <c r="BK676" s="20" t="s">
        <v>120</v>
      </c>
      <c r="BL676" s="20" t="s">
        <v>916</v>
      </c>
    </row>
    <row r="677" spans="2:64" s="1" customFormat="1">
      <c r="B677" s="37"/>
      <c r="C677" s="233"/>
      <c r="D677" s="233"/>
      <c r="E677" s="233"/>
      <c r="F677" s="237" t="s">
        <v>856</v>
      </c>
      <c r="G677" s="233"/>
      <c r="H677" s="233"/>
      <c r="I677" s="244"/>
      <c r="J677" s="244"/>
      <c r="K677" s="37"/>
      <c r="L677" s="177"/>
      <c r="M677" s="38"/>
      <c r="N677" s="38"/>
      <c r="O677" s="38"/>
      <c r="P677" s="38"/>
      <c r="Q677" s="38"/>
      <c r="R677" s="38"/>
      <c r="S677" s="65"/>
      <c r="AS677" s="20" t="s">
        <v>131</v>
      </c>
      <c r="AT677" s="20" t="s">
        <v>123</v>
      </c>
    </row>
    <row r="678" spans="2:64" s="1" customFormat="1" ht="38.25" customHeight="1">
      <c r="B678" s="153"/>
      <c r="C678" s="154" t="s">
        <v>950</v>
      </c>
      <c r="D678" s="154" t="s">
        <v>118</v>
      </c>
      <c r="E678" s="155" t="s">
        <v>809</v>
      </c>
      <c r="F678" s="242" t="s">
        <v>1234</v>
      </c>
      <c r="G678" s="157" t="s">
        <v>135</v>
      </c>
      <c r="H678" s="158">
        <v>36</v>
      </c>
      <c r="I678" s="171"/>
      <c r="J678" s="172">
        <f t="shared" ref="J678:J740" si="9">ROUND(I678*H678,2)</f>
        <v>0</v>
      </c>
      <c r="K678" s="37"/>
      <c r="L678" s="161" t="s">
        <v>5</v>
      </c>
      <c r="M678" s="162" t="s">
        <v>41</v>
      </c>
      <c r="N678" s="38"/>
      <c r="O678" s="163">
        <f>N678*H678</f>
        <v>0</v>
      </c>
      <c r="P678" s="163">
        <v>0</v>
      </c>
      <c r="Q678" s="163">
        <f>P678*H678</f>
        <v>0</v>
      </c>
      <c r="R678" s="163">
        <v>0</v>
      </c>
      <c r="S678" s="164">
        <f>R678*H678</f>
        <v>0</v>
      </c>
      <c r="AQ678" s="20" t="s">
        <v>120</v>
      </c>
      <c r="AS678" s="20" t="s">
        <v>118</v>
      </c>
      <c r="AT678" s="20" t="s">
        <v>123</v>
      </c>
      <c r="AX678" s="20" t="s">
        <v>117</v>
      </c>
      <c r="BD678" s="165">
        <f>IF(M678="základní",J678,0)</f>
        <v>0</v>
      </c>
      <c r="BE678" s="165">
        <f>IF(M678="snížená",J678,0)</f>
        <v>0</v>
      </c>
      <c r="BF678" s="165">
        <f>IF(M678="zákl. přenesená",J678,0)</f>
        <v>0</v>
      </c>
      <c r="BG678" s="165">
        <f>IF(M678="sníž. přenesená",J678,0)</f>
        <v>0</v>
      </c>
      <c r="BH678" s="165">
        <f>IF(M678="nulová",J678,0)</f>
        <v>0</v>
      </c>
      <c r="BI678" s="20" t="s">
        <v>76</v>
      </c>
      <c r="BJ678" s="165">
        <f>ROUND(I678*H678,2)</f>
        <v>0</v>
      </c>
      <c r="BK678" s="20" t="s">
        <v>120</v>
      </c>
      <c r="BL678" s="20" t="s">
        <v>918</v>
      </c>
    </row>
    <row r="679" spans="2:64" s="1" customFormat="1" ht="16.5" customHeight="1">
      <c r="B679" s="153"/>
      <c r="C679" s="233"/>
      <c r="D679" s="233"/>
      <c r="E679" s="233"/>
      <c r="F679" s="237" t="s">
        <v>856</v>
      </c>
      <c r="G679" s="233"/>
      <c r="H679" s="233"/>
      <c r="I679" s="244"/>
      <c r="J679" s="244"/>
      <c r="K679" s="173"/>
      <c r="L679" s="174" t="s">
        <v>5</v>
      </c>
      <c r="M679" s="175" t="s">
        <v>41</v>
      </c>
      <c r="N679" s="38"/>
      <c r="O679" s="163">
        <f>N679*H679</f>
        <v>0</v>
      </c>
      <c r="P679" s="163">
        <v>0</v>
      </c>
      <c r="Q679" s="163">
        <f>P679*H679</f>
        <v>0</v>
      </c>
      <c r="R679" s="163">
        <v>0</v>
      </c>
      <c r="S679" s="164">
        <f>R679*H679</f>
        <v>0</v>
      </c>
      <c r="AQ679" s="20" t="s">
        <v>122</v>
      </c>
      <c r="AS679" s="20" t="s">
        <v>121</v>
      </c>
      <c r="AT679" s="20" t="s">
        <v>123</v>
      </c>
      <c r="AX679" s="20" t="s">
        <v>117</v>
      </c>
      <c r="BD679" s="165">
        <f>IF(M679="základní",J679,0)</f>
        <v>0</v>
      </c>
      <c r="BE679" s="165">
        <f>IF(M679="snížená",J679,0)</f>
        <v>0</v>
      </c>
      <c r="BF679" s="165">
        <f>IF(M679="zákl. přenesená",J679,0)</f>
        <v>0</v>
      </c>
      <c r="BG679" s="165">
        <f>IF(M679="sníž. přenesená",J679,0)</f>
        <v>0</v>
      </c>
      <c r="BH679" s="165">
        <f>IF(M679="nulová",J679,0)</f>
        <v>0</v>
      </c>
      <c r="BI679" s="20" t="s">
        <v>76</v>
      </c>
      <c r="BJ679" s="165">
        <f>ROUND(I679*H679,2)</f>
        <v>0</v>
      </c>
      <c r="BK679" s="20" t="s">
        <v>120</v>
      </c>
      <c r="BL679" s="20" t="s">
        <v>921</v>
      </c>
    </row>
    <row r="680" spans="2:64" s="1" customFormat="1" ht="13.5" customHeight="1">
      <c r="B680" s="37"/>
      <c r="C680" s="238" t="s">
        <v>952</v>
      </c>
      <c r="D680" s="238" t="s">
        <v>121</v>
      </c>
      <c r="E680" s="232" t="s">
        <v>811</v>
      </c>
      <c r="F680" s="243" t="s">
        <v>812</v>
      </c>
      <c r="G680" s="239" t="s">
        <v>135</v>
      </c>
      <c r="H680" s="240">
        <v>24</v>
      </c>
      <c r="I680" s="171"/>
      <c r="J680" s="172">
        <f t="shared" si="9"/>
        <v>0</v>
      </c>
      <c r="K680" s="37"/>
      <c r="L680" s="177"/>
      <c r="M680" s="38"/>
      <c r="N680" s="38"/>
      <c r="O680" s="38"/>
      <c r="P680" s="38"/>
      <c r="Q680" s="38"/>
      <c r="R680" s="38"/>
      <c r="S680" s="65"/>
      <c r="AS680" s="20" t="s">
        <v>131</v>
      </c>
      <c r="AT680" s="20" t="s">
        <v>123</v>
      </c>
    </row>
    <row r="681" spans="2:64" s="10" customFormat="1" ht="22.35" customHeight="1">
      <c r="B681" s="140"/>
      <c r="C681" s="233"/>
      <c r="D681" s="233"/>
      <c r="E681" s="233"/>
      <c r="F681" s="237" t="s">
        <v>856</v>
      </c>
      <c r="G681" s="233"/>
      <c r="H681" s="233"/>
      <c r="I681" s="244"/>
      <c r="J681" s="244"/>
      <c r="K681" s="140"/>
      <c r="L681" s="145"/>
      <c r="M681" s="146"/>
      <c r="N681" s="146"/>
      <c r="O681" s="147">
        <f>SUM(O682:O744)</f>
        <v>0</v>
      </c>
      <c r="P681" s="146"/>
      <c r="Q681" s="147">
        <f>SUM(Q682:Q744)</f>
        <v>0</v>
      </c>
      <c r="R681" s="146"/>
      <c r="S681" s="148">
        <f>SUM(S682:S744)</f>
        <v>0</v>
      </c>
      <c r="AQ681" s="141" t="s">
        <v>78</v>
      </c>
      <c r="AS681" s="149" t="s">
        <v>69</v>
      </c>
      <c r="AT681" s="149" t="s">
        <v>78</v>
      </c>
      <c r="AX681" s="141" t="s">
        <v>117</v>
      </c>
      <c r="BJ681" s="150">
        <f>SUM(BJ682:BJ744)</f>
        <v>0</v>
      </c>
    </row>
    <row r="682" spans="2:64" s="1" customFormat="1" ht="25.5" customHeight="1">
      <c r="B682" s="153"/>
      <c r="C682" s="238" t="s">
        <v>954</v>
      </c>
      <c r="D682" s="238" t="s">
        <v>121</v>
      </c>
      <c r="E682" s="232" t="s">
        <v>815</v>
      </c>
      <c r="F682" s="243" t="s">
        <v>816</v>
      </c>
      <c r="G682" s="239" t="s">
        <v>135</v>
      </c>
      <c r="H682" s="240">
        <v>12</v>
      </c>
      <c r="I682" s="171"/>
      <c r="J682" s="172">
        <f t="shared" si="9"/>
        <v>0</v>
      </c>
      <c r="K682" s="37"/>
      <c r="L682" s="161" t="s">
        <v>5</v>
      </c>
      <c r="M682" s="162" t="s">
        <v>41</v>
      </c>
      <c r="N682" s="38"/>
      <c r="O682" s="163">
        <f>N682*H682</f>
        <v>0</v>
      </c>
      <c r="P682" s="163">
        <v>0</v>
      </c>
      <c r="Q682" s="163">
        <f>P682*H682</f>
        <v>0</v>
      </c>
      <c r="R682" s="163">
        <v>0</v>
      </c>
      <c r="S682" s="164">
        <f>R682*H682</f>
        <v>0</v>
      </c>
      <c r="AQ682" s="20" t="s">
        <v>120</v>
      </c>
      <c r="AS682" s="20" t="s">
        <v>118</v>
      </c>
      <c r="AT682" s="20" t="s">
        <v>123</v>
      </c>
      <c r="AX682" s="20" t="s">
        <v>117</v>
      </c>
      <c r="BD682" s="165">
        <f>IF(M682="základní",J682,0)</f>
        <v>0</v>
      </c>
      <c r="BE682" s="165">
        <f>IF(M682="snížená",J682,0)</f>
        <v>0</v>
      </c>
      <c r="BF682" s="165">
        <f>IF(M682="zákl. přenesená",J682,0)</f>
        <v>0</v>
      </c>
      <c r="BG682" s="165">
        <f>IF(M682="sníž. přenesená",J682,0)</f>
        <v>0</v>
      </c>
      <c r="BH682" s="165">
        <f>IF(M682="nulová",J682,0)</f>
        <v>0</v>
      </c>
      <c r="BI682" s="20" t="s">
        <v>76</v>
      </c>
      <c r="BJ682" s="165">
        <f>ROUND(I682*H682,2)</f>
        <v>0</v>
      </c>
      <c r="BK682" s="20" t="s">
        <v>120</v>
      </c>
      <c r="BL682" s="20" t="s">
        <v>924</v>
      </c>
    </row>
    <row r="683" spans="2:64" s="1" customFormat="1" ht="13.5" customHeight="1">
      <c r="B683" s="37"/>
      <c r="C683" s="233"/>
      <c r="D683" s="233"/>
      <c r="E683" s="233"/>
      <c r="F683" s="237" t="s">
        <v>1245</v>
      </c>
      <c r="G683" s="233"/>
      <c r="H683" s="233"/>
      <c r="I683" s="244"/>
      <c r="J683" s="244"/>
      <c r="K683" s="37"/>
      <c r="L683" s="177"/>
      <c r="M683" s="38"/>
      <c r="N683" s="38"/>
      <c r="O683" s="38"/>
      <c r="P683" s="38"/>
      <c r="Q683" s="38"/>
      <c r="R683" s="38"/>
      <c r="S683" s="65"/>
      <c r="AS683" s="20" t="s">
        <v>131</v>
      </c>
      <c r="AT683" s="20" t="s">
        <v>123</v>
      </c>
    </row>
    <row r="684" spans="2:64" s="1" customFormat="1" ht="76.5" customHeight="1">
      <c r="B684" s="153"/>
      <c r="C684" s="154" t="s">
        <v>956</v>
      </c>
      <c r="D684" s="154" t="s">
        <v>118</v>
      </c>
      <c r="E684" s="155" t="s">
        <v>818</v>
      </c>
      <c r="F684" s="242" t="s">
        <v>819</v>
      </c>
      <c r="G684" s="157" t="s">
        <v>135</v>
      </c>
      <c r="H684" s="158">
        <v>24</v>
      </c>
      <c r="I684" s="171"/>
      <c r="J684" s="172">
        <f t="shared" si="9"/>
        <v>0</v>
      </c>
      <c r="K684" s="173"/>
      <c r="L684" s="174" t="s">
        <v>5</v>
      </c>
      <c r="M684" s="175" t="s">
        <v>41</v>
      </c>
      <c r="N684" s="38"/>
      <c r="O684" s="163">
        <f>N684*H684</f>
        <v>0</v>
      </c>
      <c r="P684" s="163">
        <v>0</v>
      </c>
      <c r="Q684" s="163">
        <f>P684*H684</f>
        <v>0</v>
      </c>
      <c r="R684" s="163">
        <v>0</v>
      </c>
      <c r="S684" s="164">
        <f>R684*H684</f>
        <v>0</v>
      </c>
      <c r="AQ684" s="20" t="s">
        <v>122</v>
      </c>
      <c r="AS684" s="20" t="s">
        <v>121</v>
      </c>
      <c r="AT684" s="20" t="s">
        <v>123</v>
      </c>
      <c r="AX684" s="20" t="s">
        <v>117</v>
      </c>
      <c r="BD684" s="165">
        <f>IF(M684="základní",J684,0)</f>
        <v>0</v>
      </c>
      <c r="BE684" s="165">
        <f>IF(M684="snížená",J684,0)</f>
        <v>0</v>
      </c>
      <c r="BF684" s="165">
        <f>IF(M684="zákl. přenesená",J684,0)</f>
        <v>0</v>
      </c>
      <c r="BG684" s="165">
        <f>IF(M684="sníž. přenesená",J684,0)</f>
        <v>0</v>
      </c>
      <c r="BH684" s="165">
        <f>IF(M684="nulová",J684,0)</f>
        <v>0</v>
      </c>
      <c r="BI684" s="20" t="s">
        <v>76</v>
      </c>
      <c r="BJ684" s="165">
        <f>ROUND(I684*H684,2)</f>
        <v>0</v>
      </c>
      <c r="BK684" s="20" t="s">
        <v>120</v>
      </c>
      <c r="BL684" s="20" t="s">
        <v>927</v>
      </c>
    </row>
    <row r="685" spans="2:64" s="1" customFormat="1">
      <c r="B685" s="37"/>
      <c r="C685" s="233"/>
      <c r="D685" s="233"/>
      <c r="E685" s="233"/>
      <c r="F685" s="237" t="s">
        <v>856</v>
      </c>
      <c r="G685" s="233"/>
      <c r="H685" s="233"/>
      <c r="I685" s="244"/>
      <c r="J685" s="244"/>
      <c r="K685" s="37"/>
      <c r="L685" s="177"/>
      <c r="M685" s="38"/>
      <c r="N685" s="38"/>
      <c r="O685" s="38"/>
      <c r="P685" s="38"/>
      <c r="Q685" s="38"/>
      <c r="R685" s="38"/>
      <c r="S685" s="65"/>
      <c r="AS685" s="20" t="s">
        <v>131</v>
      </c>
      <c r="AT685" s="20" t="s">
        <v>123</v>
      </c>
    </row>
    <row r="686" spans="2:64" s="1" customFormat="1" ht="25.5" customHeight="1">
      <c r="B686" s="153"/>
      <c r="C686" s="238" t="s">
        <v>958</v>
      </c>
      <c r="D686" s="238" t="s">
        <v>121</v>
      </c>
      <c r="E686" s="232" t="s">
        <v>822</v>
      </c>
      <c r="F686" s="243" t="s">
        <v>823</v>
      </c>
      <c r="G686" s="239" t="s">
        <v>135</v>
      </c>
      <c r="H686" s="240">
        <v>24</v>
      </c>
      <c r="I686" s="171"/>
      <c r="J686" s="172">
        <f t="shared" si="9"/>
        <v>0</v>
      </c>
      <c r="K686" s="37"/>
      <c r="L686" s="161" t="s">
        <v>5</v>
      </c>
      <c r="M686" s="162" t="s">
        <v>41</v>
      </c>
      <c r="N686" s="38"/>
      <c r="O686" s="163">
        <f>N686*H686</f>
        <v>0</v>
      </c>
      <c r="P686" s="163">
        <v>0</v>
      </c>
      <c r="Q686" s="163">
        <f>P686*H686</f>
        <v>0</v>
      </c>
      <c r="R686" s="163">
        <v>0</v>
      </c>
      <c r="S686" s="164">
        <f>R686*H686</f>
        <v>0</v>
      </c>
      <c r="AQ686" s="20" t="s">
        <v>120</v>
      </c>
      <c r="AS686" s="20" t="s">
        <v>118</v>
      </c>
      <c r="AT686" s="20" t="s">
        <v>123</v>
      </c>
      <c r="AX686" s="20" t="s">
        <v>117</v>
      </c>
      <c r="BD686" s="165">
        <f>IF(M686="základní",J686,0)</f>
        <v>0</v>
      </c>
      <c r="BE686" s="165">
        <f>IF(M686="snížená",J686,0)</f>
        <v>0</v>
      </c>
      <c r="BF686" s="165">
        <f>IF(M686="zákl. přenesená",J686,0)</f>
        <v>0</v>
      </c>
      <c r="BG686" s="165">
        <f>IF(M686="sníž. přenesená",J686,0)</f>
        <v>0</v>
      </c>
      <c r="BH686" s="165">
        <f>IF(M686="nulová",J686,0)</f>
        <v>0</v>
      </c>
      <c r="BI686" s="20" t="s">
        <v>76</v>
      </c>
      <c r="BJ686" s="165">
        <f>ROUND(I686*H686,2)</f>
        <v>0</v>
      </c>
      <c r="BK686" s="20" t="s">
        <v>120</v>
      </c>
      <c r="BL686" s="20" t="s">
        <v>929</v>
      </c>
    </row>
    <row r="687" spans="2:64" s="1" customFormat="1">
      <c r="B687" s="37"/>
      <c r="C687" s="233"/>
      <c r="D687" s="233"/>
      <c r="E687" s="233"/>
      <c r="F687" s="237" t="s">
        <v>856</v>
      </c>
      <c r="G687" s="233"/>
      <c r="H687" s="233"/>
      <c r="I687" s="244"/>
      <c r="J687" s="244"/>
      <c r="K687" s="37"/>
      <c r="L687" s="177"/>
      <c r="M687" s="38"/>
      <c r="N687" s="38"/>
      <c r="O687" s="38"/>
      <c r="P687" s="38"/>
      <c r="Q687" s="38"/>
      <c r="R687" s="38"/>
      <c r="S687" s="65"/>
      <c r="AS687" s="20" t="s">
        <v>131</v>
      </c>
      <c r="AT687" s="20" t="s">
        <v>123</v>
      </c>
    </row>
    <row r="688" spans="2:64" s="1" customFormat="1" ht="114.75" customHeight="1">
      <c r="B688" s="153"/>
      <c r="C688" s="154" t="s">
        <v>960</v>
      </c>
      <c r="D688" s="154" t="s">
        <v>118</v>
      </c>
      <c r="E688" s="155" t="s">
        <v>967</v>
      </c>
      <c r="F688" s="242" t="s">
        <v>968</v>
      </c>
      <c r="G688" s="157" t="s">
        <v>119</v>
      </c>
      <c r="H688" s="158">
        <v>528</v>
      </c>
      <c r="I688" s="171"/>
      <c r="J688" s="172">
        <f t="shared" si="9"/>
        <v>0</v>
      </c>
      <c r="K688" s="173"/>
      <c r="L688" s="174" t="s">
        <v>5</v>
      </c>
      <c r="M688" s="175" t="s">
        <v>41</v>
      </c>
      <c r="N688" s="38"/>
      <c r="O688" s="163">
        <f>N688*H688</f>
        <v>0</v>
      </c>
      <c r="P688" s="163">
        <v>0</v>
      </c>
      <c r="Q688" s="163">
        <f>P688*H688</f>
        <v>0</v>
      </c>
      <c r="R688" s="163">
        <v>0</v>
      </c>
      <c r="S688" s="164">
        <f>R688*H688</f>
        <v>0</v>
      </c>
      <c r="AQ688" s="20" t="s">
        <v>122</v>
      </c>
      <c r="AS688" s="20" t="s">
        <v>121</v>
      </c>
      <c r="AT688" s="20" t="s">
        <v>123</v>
      </c>
      <c r="AX688" s="20" t="s">
        <v>117</v>
      </c>
      <c r="BD688" s="165">
        <f>IF(M688="základní",J688,0)</f>
        <v>0</v>
      </c>
      <c r="BE688" s="165">
        <f>IF(M688="snížená",J688,0)</f>
        <v>0</v>
      </c>
      <c r="BF688" s="165">
        <f>IF(M688="zákl. přenesená",J688,0)</f>
        <v>0</v>
      </c>
      <c r="BG688" s="165">
        <f>IF(M688="sníž. přenesená",J688,0)</f>
        <v>0</v>
      </c>
      <c r="BH688" s="165">
        <f>IF(M688="nulová",J688,0)</f>
        <v>0</v>
      </c>
      <c r="BI688" s="20" t="s">
        <v>76</v>
      </c>
      <c r="BJ688" s="165">
        <f>ROUND(I688*H688,2)</f>
        <v>0</v>
      </c>
      <c r="BK688" s="20" t="s">
        <v>120</v>
      </c>
      <c r="BL688" s="20" t="s">
        <v>932</v>
      </c>
    </row>
    <row r="689" spans="2:64" s="1" customFormat="1">
      <c r="B689" s="37"/>
      <c r="C689" s="233"/>
      <c r="D689" s="233"/>
      <c r="E689" s="233"/>
      <c r="F689" s="237" t="s">
        <v>856</v>
      </c>
      <c r="G689" s="233"/>
      <c r="H689" s="233"/>
      <c r="I689" s="244"/>
      <c r="J689" s="244"/>
      <c r="K689" s="37"/>
      <c r="L689" s="177"/>
      <c r="M689" s="38"/>
      <c r="N689" s="38"/>
      <c r="O689" s="38"/>
      <c r="P689" s="38"/>
      <c r="Q689" s="38"/>
      <c r="R689" s="38"/>
      <c r="S689" s="65"/>
      <c r="AS689" s="20" t="s">
        <v>131</v>
      </c>
      <c r="AT689" s="20" t="s">
        <v>123</v>
      </c>
    </row>
    <row r="690" spans="2:64" s="1" customFormat="1" ht="114.75" customHeight="1">
      <c r="B690" s="153"/>
      <c r="C690" s="238" t="s">
        <v>962</v>
      </c>
      <c r="D690" s="238" t="s">
        <v>121</v>
      </c>
      <c r="E690" s="232" t="s">
        <v>971</v>
      </c>
      <c r="F690" s="243" t="s">
        <v>972</v>
      </c>
      <c r="G690" s="239" t="s">
        <v>119</v>
      </c>
      <c r="H690" s="240">
        <v>568</v>
      </c>
      <c r="I690" s="171"/>
      <c r="J690" s="172">
        <f t="shared" si="9"/>
        <v>0</v>
      </c>
      <c r="K690" s="173"/>
      <c r="L690" s="174" t="s">
        <v>5</v>
      </c>
      <c r="M690" s="175" t="s">
        <v>41</v>
      </c>
      <c r="N690" s="38"/>
      <c r="O690" s="163">
        <f>N690*H690</f>
        <v>0</v>
      </c>
      <c r="P690" s="163">
        <v>0</v>
      </c>
      <c r="Q690" s="163">
        <f>P690*H690</f>
        <v>0</v>
      </c>
      <c r="R690" s="163">
        <v>0</v>
      </c>
      <c r="S690" s="164">
        <f>R690*H690</f>
        <v>0</v>
      </c>
      <c r="AQ690" s="20" t="s">
        <v>122</v>
      </c>
      <c r="AS690" s="20" t="s">
        <v>121</v>
      </c>
      <c r="AT690" s="20" t="s">
        <v>123</v>
      </c>
      <c r="AX690" s="20" t="s">
        <v>117</v>
      </c>
      <c r="BD690" s="165">
        <f>IF(M690="základní",J690,0)</f>
        <v>0</v>
      </c>
      <c r="BE690" s="165">
        <f>IF(M690="snížená",J690,0)</f>
        <v>0</v>
      </c>
      <c r="BF690" s="165">
        <f>IF(M690="zákl. přenesená",J690,0)</f>
        <v>0</v>
      </c>
      <c r="BG690" s="165">
        <f>IF(M690="sníž. přenesená",J690,0)</f>
        <v>0</v>
      </c>
      <c r="BH690" s="165">
        <f>IF(M690="nulová",J690,0)</f>
        <v>0</v>
      </c>
      <c r="BI690" s="20" t="s">
        <v>76</v>
      </c>
      <c r="BJ690" s="165">
        <f>ROUND(I690*H690,2)</f>
        <v>0</v>
      </c>
      <c r="BK690" s="20" t="s">
        <v>120</v>
      </c>
      <c r="BL690" s="20" t="s">
        <v>935</v>
      </c>
    </row>
    <row r="691" spans="2:64" s="1" customFormat="1">
      <c r="B691" s="37"/>
      <c r="C691" s="233"/>
      <c r="D691" s="233"/>
      <c r="E691" s="233"/>
      <c r="F691" s="237" t="s">
        <v>856</v>
      </c>
      <c r="G691" s="233"/>
      <c r="H691" s="233"/>
      <c r="I691" s="244"/>
      <c r="J691" s="244"/>
      <c r="K691" s="37"/>
      <c r="L691" s="177"/>
      <c r="M691" s="38"/>
      <c r="N691" s="38"/>
      <c r="O691" s="38"/>
      <c r="P691" s="38"/>
      <c r="Q691" s="38"/>
      <c r="R691" s="38"/>
      <c r="S691" s="65"/>
      <c r="AS691" s="20" t="s">
        <v>131</v>
      </c>
      <c r="AT691" s="20" t="s">
        <v>123</v>
      </c>
    </row>
    <row r="692" spans="2:64" s="1" customFormat="1" ht="16.5" customHeight="1">
      <c r="B692" s="153"/>
      <c r="C692" s="154" t="s">
        <v>964</v>
      </c>
      <c r="D692" s="154" t="s">
        <v>118</v>
      </c>
      <c r="E692" s="155" t="s">
        <v>472</v>
      </c>
      <c r="F692" s="242" t="s">
        <v>1212</v>
      </c>
      <c r="G692" s="157" t="s">
        <v>119</v>
      </c>
      <c r="H692" s="158">
        <v>140</v>
      </c>
      <c r="I692" s="171"/>
      <c r="J692" s="172">
        <f t="shared" si="9"/>
        <v>0</v>
      </c>
      <c r="K692" s="37"/>
      <c r="L692" s="161" t="s">
        <v>5</v>
      </c>
      <c r="M692" s="162" t="s">
        <v>41</v>
      </c>
      <c r="N692" s="38"/>
      <c r="O692" s="163">
        <f>N692*H692</f>
        <v>0</v>
      </c>
      <c r="P692" s="163">
        <v>0</v>
      </c>
      <c r="Q692" s="163">
        <f>P692*H692</f>
        <v>0</v>
      </c>
      <c r="R692" s="163">
        <v>0</v>
      </c>
      <c r="S692" s="164">
        <f>R692*H692</f>
        <v>0</v>
      </c>
      <c r="AQ692" s="20" t="s">
        <v>120</v>
      </c>
      <c r="AS692" s="20" t="s">
        <v>118</v>
      </c>
      <c r="AT692" s="20" t="s">
        <v>123</v>
      </c>
      <c r="AX692" s="20" t="s">
        <v>117</v>
      </c>
      <c r="BD692" s="165">
        <f>IF(M692="základní",J692,0)</f>
        <v>0</v>
      </c>
      <c r="BE692" s="165">
        <f>IF(M692="snížená",J692,0)</f>
        <v>0</v>
      </c>
      <c r="BF692" s="165">
        <f>IF(M692="zákl. přenesená",J692,0)</f>
        <v>0</v>
      </c>
      <c r="BG692" s="165">
        <f>IF(M692="sníž. přenesená",J692,0)</f>
        <v>0</v>
      </c>
      <c r="BH692" s="165">
        <f>IF(M692="nulová",J692,0)</f>
        <v>0</v>
      </c>
      <c r="BI692" s="20" t="s">
        <v>76</v>
      </c>
      <c r="BJ692" s="165">
        <f>ROUND(I692*H692,2)</f>
        <v>0</v>
      </c>
      <c r="BK692" s="20" t="s">
        <v>120</v>
      </c>
      <c r="BL692" s="20" t="s">
        <v>939</v>
      </c>
    </row>
    <row r="693" spans="2:64" s="1" customFormat="1">
      <c r="B693" s="37"/>
      <c r="C693" s="233"/>
      <c r="D693" s="233"/>
      <c r="E693" s="233"/>
      <c r="F693" s="237" t="s">
        <v>856</v>
      </c>
      <c r="G693" s="233"/>
      <c r="H693" s="233"/>
      <c r="I693" s="244"/>
      <c r="J693" s="244"/>
      <c r="K693" s="37"/>
      <c r="L693" s="177"/>
      <c r="M693" s="38"/>
      <c r="N693" s="38"/>
      <c r="O693" s="38"/>
      <c r="P693" s="38"/>
      <c r="Q693" s="38"/>
      <c r="R693" s="38"/>
      <c r="S693" s="65"/>
      <c r="AS693" s="20" t="s">
        <v>131</v>
      </c>
      <c r="AT693" s="20" t="s">
        <v>123</v>
      </c>
    </row>
    <row r="694" spans="2:64" s="1" customFormat="1" ht="38.25" customHeight="1">
      <c r="B694" s="153"/>
      <c r="C694" s="238" t="s">
        <v>966</v>
      </c>
      <c r="D694" s="238" t="s">
        <v>121</v>
      </c>
      <c r="E694" s="232" t="s">
        <v>476</v>
      </c>
      <c r="F694" s="243" t="s">
        <v>477</v>
      </c>
      <c r="G694" s="239" t="s">
        <v>119</v>
      </c>
      <c r="H694" s="240">
        <v>140</v>
      </c>
      <c r="I694" s="171"/>
      <c r="J694" s="172">
        <f t="shared" si="9"/>
        <v>0</v>
      </c>
      <c r="K694" s="173"/>
      <c r="L694" s="174" t="s">
        <v>5</v>
      </c>
      <c r="M694" s="175" t="s">
        <v>41</v>
      </c>
      <c r="N694" s="38"/>
      <c r="O694" s="163">
        <f>N694*H694</f>
        <v>0</v>
      </c>
      <c r="P694" s="163">
        <v>0</v>
      </c>
      <c r="Q694" s="163">
        <f>P694*H694</f>
        <v>0</v>
      </c>
      <c r="R694" s="163">
        <v>0</v>
      </c>
      <c r="S694" s="164">
        <f>R694*H694</f>
        <v>0</v>
      </c>
      <c r="AQ694" s="20" t="s">
        <v>122</v>
      </c>
      <c r="AS694" s="20" t="s">
        <v>121</v>
      </c>
      <c r="AT694" s="20" t="s">
        <v>123</v>
      </c>
      <c r="AX694" s="20" t="s">
        <v>117</v>
      </c>
      <c r="BD694" s="165">
        <f>IF(M694="základní",J694,0)</f>
        <v>0</v>
      </c>
      <c r="BE694" s="165">
        <f>IF(M694="snížená",J694,0)</f>
        <v>0</v>
      </c>
      <c r="BF694" s="165">
        <f>IF(M694="zákl. přenesená",J694,0)</f>
        <v>0</v>
      </c>
      <c r="BG694" s="165">
        <f>IF(M694="sníž. přenesená",J694,0)</f>
        <v>0</v>
      </c>
      <c r="BH694" s="165">
        <f>IF(M694="nulová",J694,0)</f>
        <v>0</v>
      </c>
      <c r="BI694" s="20" t="s">
        <v>76</v>
      </c>
      <c r="BJ694" s="165">
        <f>ROUND(I694*H694,2)</f>
        <v>0</v>
      </c>
      <c r="BK694" s="20" t="s">
        <v>120</v>
      </c>
      <c r="BL694" s="20" t="s">
        <v>943</v>
      </c>
    </row>
    <row r="695" spans="2:64" s="1" customFormat="1">
      <c r="B695" s="37"/>
      <c r="C695" s="233"/>
      <c r="D695" s="233"/>
      <c r="E695" s="233"/>
      <c r="F695" s="237" t="s">
        <v>856</v>
      </c>
      <c r="G695" s="233"/>
      <c r="H695" s="233"/>
      <c r="I695" s="244"/>
      <c r="J695" s="244"/>
      <c r="K695" s="37"/>
      <c r="L695" s="177"/>
      <c r="M695" s="38"/>
      <c r="N695" s="38"/>
      <c r="O695" s="38"/>
      <c r="P695" s="38"/>
      <c r="Q695" s="38"/>
      <c r="R695" s="38"/>
      <c r="S695" s="65"/>
      <c r="AS695" s="20" t="s">
        <v>131</v>
      </c>
      <c r="AT695" s="20" t="s">
        <v>123</v>
      </c>
    </row>
    <row r="696" spans="2:64" s="1" customFormat="1" ht="38.25" customHeight="1">
      <c r="B696" s="153"/>
      <c r="C696" s="154" t="s">
        <v>970</v>
      </c>
      <c r="D696" s="154" t="s">
        <v>118</v>
      </c>
      <c r="E696" s="155" t="s">
        <v>917</v>
      </c>
      <c r="F696" s="242" t="s">
        <v>1240</v>
      </c>
      <c r="G696" s="157" t="s">
        <v>119</v>
      </c>
      <c r="H696" s="158">
        <v>380</v>
      </c>
      <c r="I696" s="171"/>
      <c r="J696" s="172">
        <f t="shared" si="9"/>
        <v>0</v>
      </c>
      <c r="K696" s="173"/>
      <c r="L696" s="174" t="s">
        <v>5</v>
      </c>
      <c r="M696" s="175" t="s">
        <v>41</v>
      </c>
      <c r="N696" s="38"/>
      <c r="O696" s="163">
        <f>N696*H696</f>
        <v>0</v>
      </c>
      <c r="P696" s="163">
        <v>0</v>
      </c>
      <c r="Q696" s="163">
        <f>P696*H696</f>
        <v>0</v>
      </c>
      <c r="R696" s="163">
        <v>0</v>
      </c>
      <c r="S696" s="164">
        <f>R696*H696</f>
        <v>0</v>
      </c>
      <c r="AQ696" s="20" t="s">
        <v>122</v>
      </c>
      <c r="AS696" s="20" t="s">
        <v>121</v>
      </c>
      <c r="AT696" s="20" t="s">
        <v>123</v>
      </c>
      <c r="AX696" s="20" t="s">
        <v>117</v>
      </c>
      <c r="BD696" s="165">
        <f>IF(M696="základní",J696,0)</f>
        <v>0</v>
      </c>
      <c r="BE696" s="165">
        <f>IF(M696="snížená",J696,0)</f>
        <v>0</v>
      </c>
      <c r="BF696" s="165">
        <f>IF(M696="zákl. přenesená",J696,0)</f>
        <v>0</v>
      </c>
      <c r="BG696" s="165">
        <f>IF(M696="sníž. přenesená",J696,0)</f>
        <v>0</v>
      </c>
      <c r="BH696" s="165">
        <f>IF(M696="nulová",J696,0)</f>
        <v>0</v>
      </c>
      <c r="BI696" s="20" t="s">
        <v>76</v>
      </c>
      <c r="BJ696" s="165">
        <f>ROUND(I696*H696,2)</f>
        <v>0</v>
      </c>
      <c r="BK696" s="20" t="s">
        <v>120</v>
      </c>
      <c r="BL696" s="20" t="s">
        <v>947</v>
      </c>
    </row>
    <row r="697" spans="2:64" s="1" customFormat="1">
      <c r="B697" s="37"/>
      <c r="C697" s="233"/>
      <c r="D697" s="233"/>
      <c r="E697" s="233"/>
      <c r="F697" s="237" t="s">
        <v>856</v>
      </c>
      <c r="G697" s="233"/>
      <c r="H697" s="233"/>
      <c r="I697" s="244"/>
      <c r="J697" s="244"/>
      <c r="K697" s="37"/>
      <c r="L697" s="177"/>
      <c r="M697" s="38"/>
      <c r="N697" s="38"/>
      <c r="O697" s="38"/>
      <c r="P697" s="38"/>
      <c r="Q697" s="38"/>
      <c r="R697" s="38"/>
      <c r="S697" s="65"/>
      <c r="AS697" s="20" t="s">
        <v>131</v>
      </c>
      <c r="AT697" s="20" t="s">
        <v>123</v>
      </c>
    </row>
    <row r="698" spans="2:64" s="1" customFormat="1" ht="25.5" customHeight="1">
      <c r="B698" s="153"/>
      <c r="C698" s="238" t="s">
        <v>974</v>
      </c>
      <c r="D698" s="238" t="s">
        <v>121</v>
      </c>
      <c r="E698" s="232" t="s">
        <v>500</v>
      </c>
      <c r="F698" s="243" t="s">
        <v>501</v>
      </c>
      <c r="G698" s="239" t="s">
        <v>119</v>
      </c>
      <c r="H698" s="240">
        <v>380</v>
      </c>
      <c r="I698" s="171"/>
      <c r="J698" s="172">
        <f t="shared" si="9"/>
        <v>0</v>
      </c>
      <c r="K698" s="37"/>
      <c r="L698" s="161" t="s">
        <v>5</v>
      </c>
      <c r="M698" s="162" t="s">
        <v>41</v>
      </c>
      <c r="N698" s="38"/>
      <c r="O698" s="163">
        <f>N698*H698</f>
        <v>0</v>
      </c>
      <c r="P698" s="163">
        <v>0</v>
      </c>
      <c r="Q698" s="163">
        <f>P698*H698</f>
        <v>0</v>
      </c>
      <c r="R698" s="163">
        <v>0</v>
      </c>
      <c r="S698" s="164">
        <f>R698*H698</f>
        <v>0</v>
      </c>
      <c r="AQ698" s="20" t="s">
        <v>120</v>
      </c>
      <c r="AS698" s="20" t="s">
        <v>118</v>
      </c>
      <c r="AT698" s="20" t="s">
        <v>123</v>
      </c>
      <c r="AX698" s="20" t="s">
        <v>117</v>
      </c>
      <c r="BD698" s="165">
        <f>IF(M698="základní",J698,0)</f>
        <v>0</v>
      </c>
      <c r="BE698" s="165">
        <f>IF(M698="snížená",J698,0)</f>
        <v>0</v>
      </c>
      <c r="BF698" s="165">
        <f>IF(M698="zákl. přenesená",J698,0)</f>
        <v>0</v>
      </c>
      <c r="BG698" s="165">
        <f>IF(M698="sníž. přenesená",J698,0)</f>
        <v>0</v>
      </c>
      <c r="BH698" s="165">
        <f>IF(M698="nulová",J698,0)</f>
        <v>0</v>
      </c>
      <c r="BI698" s="20" t="s">
        <v>76</v>
      </c>
      <c r="BJ698" s="165">
        <f>ROUND(I698*H698,2)</f>
        <v>0</v>
      </c>
      <c r="BK698" s="20" t="s">
        <v>120</v>
      </c>
      <c r="BL698" s="20" t="s">
        <v>949</v>
      </c>
    </row>
    <row r="699" spans="2:64" s="1" customFormat="1">
      <c r="B699" s="37"/>
      <c r="C699" s="233"/>
      <c r="D699" s="233"/>
      <c r="E699" s="233"/>
      <c r="F699" s="237" t="s">
        <v>856</v>
      </c>
      <c r="G699" s="233"/>
      <c r="H699" s="233"/>
      <c r="I699" s="244"/>
      <c r="J699" s="244"/>
      <c r="K699" s="37"/>
      <c r="L699" s="177"/>
      <c r="M699" s="38"/>
      <c r="N699" s="38"/>
      <c r="O699" s="38"/>
      <c r="P699" s="38"/>
      <c r="Q699" s="38"/>
      <c r="R699" s="38"/>
      <c r="S699" s="65"/>
      <c r="AS699" s="20" t="s">
        <v>131</v>
      </c>
      <c r="AT699" s="20" t="s">
        <v>123</v>
      </c>
    </row>
    <row r="700" spans="2:64" s="1" customFormat="1" ht="16.5" customHeight="1">
      <c r="B700" s="153"/>
      <c r="C700" s="154" t="s">
        <v>976</v>
      </c>
      <c r="D700" s="154" t="s">
        <v>118</v>
      </c>
      <c r="E700" s="155" t="s">
        <v>983</v>
      </c>
      <c r="F700" s="242" t="s">
        <v>1246</v>
      </c>
      <c r="G700" s="157" t="s">
        <v>119</v>
      </c>
      <c r="H700" s="158">
        <v>60</v>
      </c>
      <c r="I700" s="171"/>
      <c r="J700" s="172">
        <f t="shared" si="9"/>
        <v>0</v>
      </c>
      <c r="K700" s="173"/>
      <c r="L700" s="174" t="s">
        <v>5</v>
      </c>
      <c r="M700" s="175" t="s">
        <v>41</v>
      </c>
      <c r="N700" s="38"/>
      <c r="O700" s="163">
        <f>N700*H700</f>
        <v>0</v>
      </c>
      <c r="P700" s="163">
        <v>0</v>
      </c>
      <c r="Q700" s="163">
        <f>P700*H700</f>
        <v>0</v>
      </c>
      <c r="R700" s="163">
        <v>0</v>
      </c>
      <c r="S700" s="164">
        <f>R700*H700</f>
        <v>0</v>
      </c>
      <c r="AQ700" s="20" t="s">
        <v>122</v>
      </c>
      <c r="AS700" s="20" t="s">
        <v>121</v>
      </c>
      <c r="AT700" s="20" t="s">
        <v>123</v>
      </c>
      <c r="AX700" s="20" t="s">
        <v>117</v>
      </c>
      <c r="BD700" s="165">
        <f>IF(M700="základní",J700,0)</f>
        <v>0</v>
      </c>
      <c r="BE700" s="165">
        <f>IF(M700="snížená",J700,0)</f>
        <v>0</v>
      </c>
      <c r="BF700" s="165">
        <f>IF(M700="zákl. přenesená",J700,0)</f>
        <v>0</v>
      </c>
      <c r="BG700" s="165">
        <f>IF(M700="sníž. přenesená",J700,0)</f>
        <v>0</v>
      </c>
      <c r="BH700" s="165">
        <f>IF(M700="nulová",J700,0)</f>
        <v>0</v>
      </c>
      <c r="BI700" s="20" t="s">
        <v>76</v>
      </c>
      <c r="BJ700" s="165">
        <f>ROUND(I700*H700,2)</f>
        <v>0</v>
      </c>
      <c r="BK700" s="20" t="s">
        <v>120</v>
      </c>
      <c r="BL700" s="20" t="s">
        <v>951</v>
      </c>
    </row>
    <row r="701" spans="2:64" s="1" customFormat="1">
      <c r="B701" s="37"/>
      <c r="C701" s="233"/>
      <c r="D701" s="233"/>
      <c r="E701" s="233"/>
      <c r="F701" s="237" t="s">
        <v>856</v>
      </c>
      <c r="G701" s="233"/>
      <c r="H701" s="233"/>
      <c r="I701" s="244"/>
      <c r="J701" s="244"/>
      <c r="K701" s="37"/>
      <c r="L701" s="177"/>
      <c r="M701" s="38"/>
      <c r="N701" s="38"/>
      <c r="O701" s="38"/>
      <c r="P701" s="38"/>
      <c r="Q701" s="38"/>
      <c r="R701" s="38"/>
      <c r="S701" s="65"/>
      <c r="AS701" s="20" t="s">
        <v>131</v>
      </c>
      <c r="AT701" s="20" t="s">
        <v>123</v>
      </c>
    </row>
    <row r="702" spans="2:64" s="1" customFormat="1" ht="25.5" customHeight="1">
      <c r="B702" s="153"/>
      <c r="C702" s="238" t="s">
        <v>978</v>
      </c>
      <c r="D702" s="238" t="s">
        <v>121</v>
      </c>
      <c r="E702" s="232" t="s">
        <v>986</v>
      </c>
      <c r="F702" s="243" t="s">
        <v>987</v>
      </c>
      <c r="G702" s="239" t="s">
        <v>988</v>
      </c>
      <c r="H702" s="240">
        <v>60</v>
      </c>
      <c r="I702" s="171"/>
      <c r="J702" s="172">
        <f t="shared" si="9"/>
        <v>0</v>
      </c>
      <c r="K702" s="37"/>
      <c r="L702" s="161" t="s">
        <v>5</v>
      </c>
      <c r="M702" s="162" t="s">
        <v>41</v>
      </c>
      <c r="N702" s="38"/>
      <c r="O702" s="163">
        <f>N702*H702</f>
        <v>0</v>
      </c>
      <c r="P702" s="163">
        <v>0</v>
      </c>
      <c r="Q702" s="163">
        <f>P702*H702</f>
        <v>0</v>
      </c>
      <c r="R702" s="163">
        <v>0</v>
      </c>
      <c r="S702" s="164">
        <f>R702*H702</f>
        <v>0</v>
      </c>
      <c r="AQ702" s="20" t="s">
        <v>120</v>
      </c>
      <c r="AS702" s="20" t="s">
        <v>118</v>
      </c>
      <c r="AT702" s="20" t="s">
        <v>123</v>
      </c>
      <c r="AX702" s="20" t="s">
        <v>117</v>
      </c>
      <c r="BD702" s="165">
        <f>IF(M702="základní",J702,0)</f>
        <v>0</v>
      </c>
      <c r="BE702" s="165">
        <f>IF(M702="snížená",J702,0)</f>
        <v>0</v>
      </c>
      <c r="BF702" s="165">
        <f>IF(M702="zákl. přenesená",J702,0)</f>
        <v>0</v>
      </c>
      <c r="BG702" s="165">
        <f>IF(M702="sníž. přenesená",J702,0)</f>
        <v>0</v>
      </c>
      <c r="BH702" s="165">
        <f>IF(M702="nulová",J702,0)</f>
        <v>0</v>
      </c>
      <c r="BI702" s="20" t="s">
        <v>76</v>
      </c>
      <c r="BJ702" s="165">
        <f>ROUND(I702*H702,2)</f>
        <v>0</v>
      </c>
      <c r="BK702" s="20" t="s">
        <v>120</v>
      </c>
      <c r="BL702" s="20" t="s">
        <v>953</v>
      </c>
    </row>
    <row r="703" spans="2:64" s="1" customFormat="1">
      <c r="B703" s="37"/>
      <c r="C703" s="233"/>
      <c r="D703" s="233"/>
      <c r="E703" s="233"/>
      <c r="F703" s="237" t="s">
        <v>856</v>
      </c>
      <c r="G703" s="233"/>
      <c r="H703" s="233"/>
      <c r="I703" s="244"/>
      <c r="J703" s="244"/>
      <c r="K703" s="37"/>
      <c r="L703" s="177"/>
      <c r="M703" s="38"/>
      <c r="N703" s="38"/>
      <c r="O703" s="38"/>
      <c r="P703" s="38"/>
      <c r="Q703" s="38"/>
      <c r="R703" s="38"/>
      <c r="S703" s="65"/>
      <c r="AS703" s="20" t="s">
        <v>131</v>
      </c>
      <c r="AT703" s="20" t="s">
        <v>123</v>
      </c>
    </row>
    <row r="704" spans="2:64" s="1" customFormat="1" ht="33.75" customHeight="1">
      <c r="B704" s="153"/>
      <c r="C704" s="154" t="s">
        <v>980</v>
      </c>
      <c r="D704" s="154" t="s">
        <v>118</v>
      </c>
      <c r="E704" s="155" t="s">
        <v>991</v>
      </c>
      <c r="F704" s="242" t="s">
        <v>1247</v>
      </c>
      <c r="G704" s="157" t="s">
        <v>119</v>
      </c>
      <c r="H704" s="158">
        <v>18</v>
      </c>
      <c r="I704" s="171"/>
      <c r="J704" s="172">
        <f t="shared" si="9"/>
        <v>0</v>
      </c>
      <c r="K704" s="173"/>
      <c r="L704" s="174" t="s">
        <v>5</v>
      </c>
      <c r="M704" s="175" t="s">
        <v>41</v>
      </c>
      <c r="N704" s="38"/>
      <c r="O704" s="163">
        <f>N704*H704</f>
        <v>0</v>
      </c>
      <c r="P704" s="163">
        <v>0</v>
      </c>
      <c r="Q704" s="163">
        <f>P704*H704</f>
        <v>0</v>
      </c>
      <c r="R704" s="163">
        <v>0</v>
      </c>
      <c r="S704" s="164">
        <f>R704*H704</f>
        <v>0</v>
      </c>
      <c r="AQ704" s="20" t="s">
        <v>122</v>
      </c>
      <c r="AS704" s="20" t="s">
        <v>121</v>
      </c>
      <c r="AT704" s="20" t="s">
        <v>123</v>
      </c>
      <c r="AX704" s="20" t="s">
        <v>117</v>
      </c>
      <c r="BD704" s="165">
        <f>IF(M704="základní",J704,0)</f>
        <v>0</v>
      </c>
      <c r="BE704" s="165">
        <f>IF(M704="snížená",J704,0)</f>
        <v>0</v>
      </c>
      <c r="BF704" s="165">
        <f>IF(M704="zákl. přenesená",J704,0)</f>
        <v>0</v>
      </c>
      <c r="BG704" s="165">
        <f>IF(M704="sníž. přenesená",J704,0)</f>
        <v>0</v>
      </c>
      <c r="BH704" s="165">
        <f>IF(M704="nulová",J704,0)</f>
        <v>0</v>
      </c>
      <c r="BI704" s="20" t="s">
        <v>76</v>
      </c>
      <c r="BJ704" s="165">
        <f>ROUND(I704*H704,2)</f>
        <v>0</v>
      </c>
      <c r="BK704" s="20" t="s">
        <v>120</v>
      </c>
      <c r="BL704" s="20" t="s">
        <v>955</v>
      </c>
    </row>
    <row r="705" spans="2:64" s="1" customFormat="1">
      <c r="B705" s="37"/>
      <c r="C705" s="233"/>
      <c r="D705" s="233"/>
      <c r="E705" s="233"/>
      <c r="F705" s="237" t="s">
        <v>856</v>
      </c>
      <c r="G705" s="233"/>
      <c r="H705" s="233"/>
      <c r="I705" s="244"/>
      <c r="J705" s="244"/>
      <c r="K705" s="37"/>
      <c r="L705" s="177"/>
      <c r="M705" s="38"/>
      <c r="N705" s="38"/>
      <c r="O705" s="38"/>
      <c r="P705" s="38"/>
      <c r="Q705" s="38"/>
      <c r="R705" s="38"/>
      <c r="S705" s="65"/>
      <c r="AS705" s="20" t="s">
        <v>131</v>
      </c>
      <c r="AT705" s="20" t="s">
        <v>123</v>
      </c>
    </row>
    <row r="706" spans="2:64" s="1" customFormat="1" ht="25.5" customHeight="1">
      <c r="B706" s="153"/>
      <c r="C706" s="238" t="s">
        <v>982</v>
      </c>
      <c r="D706" s="238" t="s">
        <v>121</v>
      </c>
      <c r="E706" s="232" t="s">
        <v>994</v>
      </c>
      <c r="F706" s="243" t="s">
        <v>995</v>
      </c>
      <c r="G706" s="239" t="s">
        <v>988</v>
      </c>
      <c r="H706" s="240">
        <v>18</v>
      </c>
      <c r="I706" s="171"/>
      <c r="J706" s="172">
        <f t="shared" si="9"/>
        <v>0</v>
      </c>
      <c r="K706" s="37"/>
      <c r="L706" s="161" t="s">
        <v>5</v>
      </c>
      <c r="M706" s="162" t="s">
        <v>41</v>
      </c>
      <c r="N706" s="38"/>
      <c r="O706" s="163">
        <f>N706*H706</f>
        <v>0</v>
      </c>
      <c r="P706" s="163">
        <v>0</v>
      </c>
      <c r="Q706" s="163">
        <f>P706*H706</f>
        <v>0</v>
      </c>
      <c r="R706" s="163">
        <v>0</v>
      </c>
      <c r="S706" s="164">
        <f>R706*H706</f>
        <v>0</v>
      </c>
      <c r="AQ706" s="20" t="s">
        <v>120</v>
      </c>
      <c r="AS706" s="20" t="s">
        <v>118</v>
      </c>
      <c r="AT706" s="20" t="s">
        <v>123</v>
      </c>
      <c r="AX706" s="20" t="s">
        <v>117</v>
      </c>
      <c r="BD706" s="165">
        <f>IF(M706="základní",J706,0)</f>
        <v>0</v>
      </c>
      <c r="BE706" s="165">
        <f>IF(M706="snížená",J706,0)</f>
        <v>0</v>
      </c>
      <c r="BF706" s="165">
        <f>IF(M706="zákl. přenesená",J706,0)</f>
        <v>0</v>
      </c>
      <c r="BG706" s="165">
        <f>IF(M706="sníž. přenesená",J706,0)</f>
        <v>0</v>
      </c>
      <c r="BH706" s="165">
        <f>IF(M706="nulová",J706,0)</f>
        <v>0</v>
      </c>
      <c r="BI706" s="20" t="s">
        <v>76</v>
      </c>
      <c r="BJ706" s="165">
        <f>ROUND(I706*H706,2)</f>
        <v>0</v>
      </c>
      <c r="BK706" s="20" t="s">
        <v>120</v>
      </c>
      <c r="BL706" s="20" t="s">
        <v>957</v>
      </c>
    </row>
    <row r="707" spans="2:64" s="1" customFormat="1">
      <c r="B707" s="37"/>
      <c r="C707" s="233"/>
      <c r="D707" s="233"/>
      <c r="E707" s="233"/>
      <c r="F707" s="237" t="s">
        <v>856</v>
      </c>
      <c r="G707" s="233"/>
      <c r="H707" s="233"/>
      <c r="I707" s="244"/>
      <c r="J707" s="244"/>
      <c r="K707" s="37"/>
      <c r="L707" s="177"/>
      <c r="M707" s="38"/>
      <c r="N707" s="38"/>
      <c r="O707" s="38"/>
      <c r="P707" s="38"/>
      <c r="Q707" s="38"/>
      <c r="R707" s="38"/>
      <c r="S707" s="65"/>
      <c r="AS707" s="20" t="s">
        <v>131</v>
      </c>
      <c r="AT707" s="20" t="s">
        <v>123</v>
      </c>
    </row>
    <row r="708" spans="2:64" s="1" customFormat="1" ht="38.25" customHeight="1">
      <c r="B708" s="153"/>
      <c r="C708" s="154" t="s">
        <v>985</v>
      </c>
      <c r="D708" s="154" t="s">
        <v>118</v>
      </c>
      <c r="E708" s="155" t="s">
        <v>998</v>
      </c>
      <c r="F708" s="242" t="s">
        <v>1248</v>
      </c>
      <c r="G708" s="157" t="s">
        <v>135</v>
      </c>
      <c r="H708" s="158">
        <v>18</v>
      </c>
      <c r="I708" s="171"/>
      <c r="J708" s="172">
        <f t="shared" si="9"/>
        <v>0</v>
      </c>
      <c r="K708" s="173"/>
      <c r="L708" s="174" t="s">
        <v>5</v>
      </c>
      <c r="M708" s="175" t="s">
        <v>41</v>
      </c>
      <c r="N708" s="38"/>
      <c r="O708" s="163">
        <f>N708*H708</f>
        <v>0</v>
      </c>
      <c r="P708" s="163">
        <v>0</v>
      </c>
      <c r="Q708" s="163">
        <f>P708*H708</f>
        <v>0</v>
      </c>
      <c r="R708" s="163">
        <v>0</v>
      </c>
      <c r="S708" s="164">
        <f>R708*H708</f>
        <v>0</v>
      </c>
      <c r="AQ708" s="20" t="s">
        <v>122</v>
      </c>
      <c r="AS708" s="20" t="s">
        <v>121</v>
      </c>
      <c r="AT708" s="20" t="s">
        <v>123</v>
      </c>
      <c r="AX708" s="20" t="s">
        <v>117</v>
      </c>
      <c r="BD708" s="165">
        <f>IF(M708="základní",J708,0)</f>
        <v>0</v>
      </c>
      <c r="BE708" s="165">
        <f>IF(M708="snížená",J708,0)</f>
        <v>0</v>
      </c>
      <c r="BF708" s="165">
        <f>IF(M708="zákl. přenesená",J708,0)</f>
        <v>0</v>
      </c>
      <c r="BG708" s="165">
        <f>IF(M708="sníž. přenesená",J708,0)</f>
        <v>0</v>
      </c>
      <c r="BH708" s="165">
        <f>IF(M708="nulová",J708,0)</f>
        <v>0</v>
      </c>
      <c r="BI708" s="20" t="s">
        <v>76</v>
      </c>
      <c r="BJ708" s="165">
        <f>ROUND(I708*H708,2)</f>
        <v>0</v>
      </c>
      <c r="BK708" s="20" t="s">
        <v>120</v>
      </c>
      <c r="BL708" s="20" t="s">
        <v>959</v>
      </c>
    </row>
    <row r="709" spans="2:64" s="1" customFormat="1">
      <c r="B709" s="37"/>
      <c r="C709" s="233"/>
      <c r="D709" s="233"/>
      <c r="E709" s="233"/>
      <c r="F709" s="237" t="s">
        <v>856</v>
      </c>
      <c r="G709" s="233"/>
      <c r="H709" s="233"/>
      <c r="I709" s="244"/>
      <c r="J709" s="244"/>
      <c r="K709" s="37"/>
      <c r="L709" s="177"/>
      <c r="M709" s="38"/>
      <c r="N709" s="38"/>
      <c r="O709" s="38"/>
      <c r="P709" s="38"/>
      <c r="Q709" s="38"/>
      <c r="R709" s="38"/>
      <c r="S709" s="65"/>
      <c r="AS709" s="20" t="s">
        <v>131</v>
      </c>
      <c r="AT709" s="20" t="s">
        <v>123</v>
      </c>
    </row>
    <row r="710" spans="2:64" s="1" customFormat="1" ht="16.5" customHeight="1">
      <c r="B710" s="153"/>
      <c r="C710" s="238" t="s">
        <v>990</v>
      </c>
      <c r="D710" s="238" t="s">
        <v>121</v>
      </c>
      <c r="E710" s="232" t="s">
        <v>1001</v>
      </c>
      <c r="F710" s="243" t="s">
        <v>1002</v>
      </c>
      <c r="G710" s="239" t="s">
        <v>135</v>
      </c>
      <c r="H710" s="240">
        <v>6</v>
      </c>
      <c r="I710" s="171"/>
      <c r="J710" s="172">
        <f t="shared" si="9"/>
        <v>0</v>
      </c>
      <c r="K710" s="173"/>
      <c r="L710" s="174" t="s">
        <v>5</v>
      </c>
      <c r="M710" s="175" t="s">
        <v>41</v>
      </c>
      <c r="N710" s="38"/>
      <c r="O710" s="163">
        <f>N710*H710</f>
        <v>0</v>
      </c>
      <c r="P710" s="163">
        <v>0</v>
      </c>
      <c r="Q710" s="163">
        <f>P710*H710</f>
        <v>0</v>
      </c>
      <c r="R710" s="163">
        <v>0</v>
      </c>
      <c r="S710" s="164">
        <f>R710*H710</f>
        <v>0</v>
      </c>
      <c r="AQ710" s="20" t="s">
        <v>122</v>
      </c>
      <c r="AS710" s="20" t="s">
        <v>121</v>
      </c>
      <c r="AT710" s="20" t="s">
        <v>123</v>
      </c>
      <c r="AX710" s="20" t="s">
        <v>117</v>
      </c>
      <c r="BD710" s="165">
        <f>IF(M710="základní",J710,0)</f>
        <v>0</v>
      </c>
      <c r="BE710" s="165">
        <f>IF(M710="snížená",J710,0)</f>
        <v>0</v>
      </c>
      <c r="BF710" s="165">
        <f>IF(M710="zákl. přenesená",J710,0)</f>
        <v>0</v>
      </c>
      <c r="BG710" s="165">
        <f>IF(M710="sníž. přenesená",J710,0)</f>
        <v>0</v>
      </c>
      <c r="BH710" s="165">
        <f>IF(M710="nulová",J710,0)</f>
        <v>0</v>
      </c>
      <c r="BI710" s="20" t="s">
        <v>76</v>
      </c>
      <c r="BJ710" s="165">
        <f>ROUND(I710*H710,2)</f>
        <v>0</v>
      </c>
      <c r="BK710" s="20" t="s">
        <v>120</v>
      </c>
      <c r="BL710" s="20" t="s">
        <v>961</v>
      </c>
    </row>
    <row r="711" spans="2:64" s="1" customFormat="1">
      <c r="B711" s="37"/>
      <c r="C711" s="233"/>
      <c r="D711" s="233"/>
      <c r="E711" s="233"/>
      <c r="F711" s="237" t="s">
        <v>856</v>
      </c>
      <c r="G711" s="233"/>
      <c r="H711" s="233"/>
      <c r="I711" s="244"/>
      <c r="J711" s="244"/>
      <c r="K711" s="37"/>
      <c r="L711" s="177"/>
      <c r="M711" s="38"/>
      <c r="N711" s="38"/>
      <c r="O711" s="38"/>
      <c r="P711" s="38"/>
      <c r="Q711" s="38"/>
      <c r="R711" s="38"/>
      <c r="S711" s="65"/>
      <c r="AS711" s="20" t="s">
        <v>131</v>
      </c>
      <c r="AT711" s="20" t="s">
        <v>123</v>
      </c>
    </row>
    <row r="712" spans="2:64" s="1" customFormat="1" ht="16.5" customHeight="1">
      <c r="B712" s="153"/>
      <c r="C712" s="238" t="s">
        <v>993</v>
      </c>
      <c r="D712" s="238" t="s">
        <v>121</v>
      </c>
      <c r="E712" s="232" t="s">
        <v>1005</v>
      </c>
      <c r="F712" s="243" t="s">
        <v>1006</v>
      </c>
      <c r="G712" s="239" t="s">
        <v>135</v>
      </c>
      <c r="H712" s="240">
        <v>6</v>
      </c>
      <c r="I712" s="171"/>
      <c r="J712" s="172">
        <f t="shared" si="9"/>
        <v>0</v>
      </c>
      <c r="K712" s="37"/>
      <c r="L712" s="161" t="s">
        <v>5</v>
      </c>
      <c r="M712" s="162" t="s">
        <v>41</v>
      </c>
      <c r="N712" s="38"/>
      <c r="O712" s="163">
        <f>N712*H712</f>
        <v>0</v>
      </c>
      <c r="P712" s="163">
        <v>0</v>
      </c>
      <c r="Q712" s="163">
        <f>P712*H712</f>
        <v>0</v>
      </c>
      <c r="R712" s="163">
        <v>0</v>
      </c>
      <c r="S712" s="164">
        <f>R712*H712</f>
        <v>0</v>
      </c>
      <c r="AQ712" s="20" t="s">
        <v>120</v>
      </c>
      <c r="AS712" s="20" t="s">
        <v>118</v>
      </c>
      <c r="AT712" s="20" t="s">
        <v>123</v>
      </c>
      <c r="AX712" s="20" t="s">
        <v>117</v>
      </c>
      <c r="BD712" s="165">
        <f>IF(M712="základní",J712,0)</f>
        <v>0</v>
      </c>
      <c r="BE712" s="165">
        <f>IF(M712="snížená",J712,0)</f>
        <v>0</v>
      </c>
      <c r="BF712" s="165">
        <f>IF(M712="zákl. přenesená",J712,0)</f>
        <v>0</v>
      </c>
      <c r="BG712" s="165">
        <f>IF(M712="sníž. přenesená",J712,0)</f>
        <v>0</v>
      </c>
      <c r="BH712" s="165">
        <f>IF(M712="nulová",J712,0)</f>
        <v>0</v>
      </c>
      <c r="BI712" s="20" t="s">
        <v>76</v>
      </c>
      <c r="BJ712" s="165">
        <f>ROUND(I712*H712,2)</f>
        <v>0</v>
      </c>
      <c r="BK712" s="20" t="s">
        <v>120</v>
      </c>
      <c r="BL712" s="20" t="s">
        <v>963</v>
      </c>
    </row>
    <row r="713" spans="2:64" s="1" customFormat="1">
      <c r="B713" s="37"/>
      <c r="C713" s="233"/>
      <c r="D713" s="233"/>
      <c r="E713" s="233"/>
      <c r="F713" s="237" t="s">
        <v>856</v>
      </c>
      <c r="G713" s="233"/>
      <c r="H713" s="233"/>
      <c r="I713" s="244"/>
      <c r="J713" s="244"/>
      <c r="K713" s="37"/>
      <c r="L713" s="177"/>
      <c r="M713" s="38"/>
      <c r="N713" s="38"/>
      <c r="O713" s="38"/>
      <c r="P713" s="38"/>
      <c r="Q713" s="38"/>
      <c r="R713" s="38"/>
      <c r="S713" s="65"/>
      <c r="AS713" s="20" t="s">
        <v>131</v>
      </c>
      <c r="AT713" s="20" t="s">
        <v>123</v>
      </c>
    </row>
    <row r="714" spans="2:64" s="1" customFormat="1" ht="16.5" customHeight="1">
      <c r="B714" s="153"/>
      <c r="C714" s="238" t="s">
        <v>997</v>
      </c>
      <c r="D714" s="238" t="s">
        <v>121</v>
      </c>
      <c r="E714" s="232" t="s">
        <v>1008</v>
      </c>
      <c r="F714" s="243" t="s">
        <v>1009</v>
      </c>
      <c r="G714" s="239" t="s">
        <v>135</v>
      </c>
      <c r="H714" s="240">
        <v>6</v>
      </c>
      <c r="I714" s="171"/>
      <c r="J714" s="172">
        <f t="shared" si="9"/>
        <v>0</v>
      </c>
      <c r="K714" s="173"/>
      <c r="L714" s="174" t="s">
        <v>5</v>
      </c>
      <c r="M714" s="175" t="s">
        <v>41</v>
      </c>
      <c r="N714" s="38"/>
      <c r="O714" s="163">
        <f>N714*H714</f>
        <v>0</v>
      </c>
      <c r="P714" s="163">
        <v>0</v>
      </c>
      <c r="Q714" s="163">
        <f>P714*H714</f>
        <v>0</v>
      </c>
      <c r="R714" s="163">
        <v>0</v>
      </c>
      <c r="S714" s="164">
        <f>R714*H714</f>
        <v>0</v>
      </c>
      <c r="AQ714" s="20" t="s">
        <v>122</v>
      </c>
      <c r="AS714" s="20" t="s">
        <v>121</v>
      </c>
      <c r="AT714" s="20" t="s">
        <v>123</v>
      </c>
      <c r="AX714" s="20" t="s">
        <v>117</v>
      </c>
      <c r="BD714" s="165">
        <f>IF(M714="základní",J714,0)</f>
        <v>0</v>
      </c>
      <c r="BE714" s="165">
        <f>IF(M714="snížená",J714,0)</f>
        <v>0</v>
      </c>
      <c r="BF714" s="165">
        <f>IF(M714="zákl. přenesená",J714,0)</f>
        <v>0</v>
      </c>
      <c r="BG714" s="165">
        <f>IF(M714="sníž. přenesená",J714,0)</f>
        <v>0</v>
      </c>
      <c r="BH714" s="165">
        <f>IF(M714="nulová",J714,0)</f>
        <v>0</v>
      </c>
      <c r="BI714" s="20" t="s">
        <v>76</v>
      </c>
      <c r="BJ714" s="165">
        <f>ROUND(I714*H714,2)</f>
        <v>0</v>
      </c>
      <c r="BK714" s="20" t="s">
        <v>120</v>
      </c>
      <c r="BL714" s="20" t="s">
        <v>965</v>
      </c>
    </row>
    <row r="715" spans="2:64" s="1" customFormat="1">
      <c r="B715" s="37"/>
      <c r="C715" s="233"/>
      <c r="D715" s="233"/>
      <c r="E715" s="233"/>
      <c r="F715" s="237" t="s">
        <v>856</v>
      </c>
      <c r="G715" s="233"/>
      <c r="H715" s="233"/>
      <c r="I715" s="244"/>
      <c r="J715" s="244"/>
      <c r="K715" s="37"/>
      <c r="L715" s="177"/>
      <c r="M715" s="38"/>
      <c r="N715" s="38"/>
      <c r="O715" s="38"/>
      <c r="P715" s="38"/>
      <c r="Q715" s="38"/>
      <c r="R715" s="38"/>
      <c r="S715" s="65"/>
      <c r="AS715" s="20" t="s">
        <v>131</v>
      </c>
      <c r="AT715" s="20" t="s">
        <v>123</v>
      </c>
    </row>
    <row r="716" spans="2:64" s="1" customFormat="1" ht="16.5" customHeight="1">
      <c r="B716" s="153"/>
      <c r="C716" s="241"/>
      <c r="D716" s="235" t="s">
        <v>364</v>
      </c>
      <c r="E716" s="235"/>
      <c r="F716" s="235"/>
      <c r="G716" s="235"/>
      <c r="H716" s="235"/>
      <c r="I716" s="245"/>
      <c r="J716" s="245">
        <f>SUM(J717:J776)</f>
        <v>0</v>
      </c>
      <c r="K716" s="37"/>
      <c r="L716" s="161" t="s">
        <v>5</v>
      </c>
      <c r="M716" s="162" t="s">
        <v>41</v>
      </c>
      <c r="N716" s="38"/>
      <c r="O716" s="163">
        <f>N716*H716</f>
        <v>0</v>
      </c>
      <c r="P716" s="163">
        <v>0</v>
      </c>
      <c r="Q716" s="163">
        <f>P716*H716</f>
        <v>0</v>
      </c>
      <c r="R716" s="163">
        <v>0</v>
      </c>
      <c r="S716" s="164">
        <f>R716*H716</f>
        <v>0</v>
      </c>
      <c r="AQ716" s="20" t="s">
        <v>120</v>
      </c>
      <c r="AS716" s="20" t="s">
        <v>118</v>
      </c>
      <c r="AT716" s="20" t="s">
        <v>123</v>
      </c>
      <c r="AX716" s="20" t="s">
        <v>117</v>
      </c>
      <c r="BD716" s="165">
        <f>IF(M716="základní",J716,0)</f>
        <v>0</v>
      </c>
      <c r="BE716" s="165">
        <f>IF(M716="snížená",J716,0)</f>
        <v>0</v>
      </c>
      <c r="BF716" s="165">
        <f>IF(M716="zákl. přenesená",J716,0)</f>
        <v>0</v>
      </c>
      <c r="BG716" s="165">
        <f>IF(M716="sníž. přenesená",J716,0)</f>
        <v>0</v>
      </c>
      <c r="BH716" s="165">
        <f>IF(M716="nulová",J716,0)</f>
        <v>0</v>
      </c>
      <c r="BI716" s="20" t="s">
        <v>76</v>
      </c>
      <c r="BJ716" s="165">
        <f>ROUND(I716*H716,2)</f>
        <v>0</v>
      </c>
      <c r="BK716" s="20" t="s">
        <v>120</v>
      </c>
      <c r="BL716" s="20" t="s">
        <v>969</v>
      </c>
    </row>
    <row r="717" spans="2:64" s="1" customFormat="1">
      <c r="B717" s="37"/>
      <c r="C717" s="154" t="s">
        <v>1000</v>
      </c>
      <c r="D717" s="154" t="s">
        <v>118</v>
      </c>
      <c r="E717" s="155" t="s">
        <v>399</v>
      </c>
      <c r="F717" s="242" t="s">
        <v>1198</v>
      </c>
      <c r="G717" s="157" t="s">
        <v>135</v>
      </c>
      <c r="H717" s="158">
        <v>16</v>
      </c>
      <c r="I717" s="159"/>
      <c r="J717" s="160">
        <f t="shared" si="9"/>
        <v>0</v>
      </c>
      <c r="K717" s="37"/>
      <c r="L717" s="177"/>
      <c r="M717" s="38"/>
      <c r="N717" s="38"/>
      <c r="O717" s="38"/>
      <c r="P717" s="38"/>
      <c r="Q717" s="38"/>
      <c r="R717" s="38"/>
      <c r="S717" s="65"/>
      <c r="AS717" s="20" t="s">
        <v>143</v>
      </c>
      <c r="AT717" s="20" t="s">
        <v>123</v>
      </c>
    </row>
    <row r="718" spans="2:64" s="1" customFormat="1" ht="13.5" customHeight="1">
      <c r="B718" s="37"/>
      <c r="C718" s="238" t="s">
        <v>1004</v>
      </c>
      <c r="D718" s="238" t="s">
        <v>121</v>
      </c>
      <c r="E718" s="232" t="s">
        <v>403</v>
      </c>
      <c r="F718" s="243" t="s">
        <v>1200</v>
      </c>
      <c r="G718" s="239" t="s">
        <v>135</v>
      </c>
      <c r="H718" s="240">
        <v>13</v>
      </c>
      <c r="I718" s="171"/>
      <c r="J718" s="172">
        <f t="shared" si="9"/>
        <v>0</v>
      </c>
      <c r="K718" s="37"/>
      <c r="L718" s="177"/>
      <c r="M718" s="38"/>
      <c r="N718" s="38"/>
      <c r="O718" s="38"/>
      <c r="P718" s="38"/>
      <c r="Q718" s="38"/>
      <c r="R718" s="38"/>
      <c r="S718" s="65"/>
      <c r="AS718" s="20" t="s">
        <v>131</v>
      </c>
      <c r="AT718" s="20" t="s">
        <v>123</v>
      </c>
    </row>
    <row r="719" spans="2:64" s="1" customFormat="1" ht="25.5" customHeight="1">
      <c r="B719" s="153"/>
      <c r="C719" s="233"/>
      <c r="D719" s="233"/>
      <c r="E719" s="233"/>
      <c r="F719" s="237" t="s">
        <v>856</v>
      </c>
      <c r="G719" s="233"/>
      <c r="H719" s="233"/>
      <c r="I719" s="244"/>
      <c r="J719" s="244"/>
      <c r="K719" s="173"/>
      <c r="L719" s="174" t="s">
        <v>5</v>
      </c>
      <c r="M719" s="175" t="s">
        <v>41</v>
      </c>
      <c r="N719" s="38"/>
      <c r="O719" s="163">
        <f>N719*H719</f>
        <v>0</v>
      </c>
      <c r="P719" s="163">
        <v>0</v>
      </c>
      <c r="Q719" s="163">
        <f>P719*H719</f>
        <v>0</v>
      </c>
      <c r="R719" s="163">
        <v>0</v>
      </c>
      <c r="S719" s="164">
        <f>R719*H719</f>
        <v>0</v>
      </c>
      <c r="AQ719" s="20" t="s">
        <v>122</v>
      </c>
      <c r="AS719" s="20" t="s">
        <v>121</v>
      </c>
      <c r="AT719" s="20" t="s">
        <v>123</v>
      </c>
      <c r="AX719" s="20" t="s">
        <v>117</v>
      </c>
      <c r="BD719" s="165">
        <f>IF(M719="základní",J719,0)</f>
        <v>0</v>
      </c>
      <c r="BE719" s="165">
        <f>IF(M719="snížená",J719,0)</f>
        <v>0</v>
      </c>
      <c r="BF719" s="165">
        <f>IF(M719="zákl. přenesená",J719,0)</f>
        <v>0</v>
      </c>
      <c r="BG719" s="165">
        <f>IF(M719="sníž. přenesená",J719,0)</f>
        <v>0</v>
      </c>
      <c r="BH719" s="165">
        <f>IF(M719="nulová",J719,0)</f>
        <v>0</v>
      </c>
      <c r="BI719" s="20" t="s">
        <v>76</v>
      </c>
      <c r="BJ719" s="165">
        <f>ROUND(I719*H719,2)</f>
        <v>0</v>
      </c>
      <c r="BK719" s="20" t="s">
        <v>120</v>
      </c>
      <c r="BL719" s="20" t="s">
        <v>973</v>
      </c>
    </row>
    <row r="720" spans="2:64" s="1" customFormat="1" ht="13.5" customHeight="1">
      <c r="B720" s="37"/>
      <c r="C720" s="238" t="s">
        <v>927</v>
      </c>
      <c r="D720" s="238" t="s">
        <v>121</v>
      </c>
      <c r="E720" s="232" t="s">
        <v>552</v>
      </c>
      <c r="F720" s="243" t="s">
        <v>1221</v>
      </c>
      <c r="G720" s="239" t="s">
        <v>135</v>
      </c>
      <c r="H720" s="240">
        <v>3</v>
      </c>
      <c r="I720" s="171"/>
      <c r="J720" s="172">
        <f t="shared" si="9"/>
        <v>0</v>
      </c>
      <c r="K720" s="37"/>
      <c r="L720" s="177"/>
      <c r="M720" s="38"/>
      <c r="N720" s="38"/>
      <c r="O720" s="38"/>
      <c r="P720" s="38"/>
      <c r="Q720" s="38"/>
      <c r="R720" s="38"/>
      <c r="S720" s="65"/>
      <c r="AS720" s="20" t="s">
        <v>131</v>
      </c>
      <c r="AT720" s="20" t="s">
        <v>123</v>
      </c>
    </row>
    <row r="721" spans="2:64" s="1" customFormat="1" ht="25.5" customHeight="1">
      <c r="B721" s="153"/>
      <c r="C721" s="233"/>
      <c r="D721" s="233"/>
      <c r="E721" s="233"/>
      <c r="F721" s="237" t="s">
        <v>856</v>
      </c>
      <c r="G721" s="233"/>
      <c r="H721" s="233"/>
      <c r="I721" s="244"/>
      <c r="J721" s="244"/>
      <c r="K721" s="37"/>
      <c r="L721" s="161" t="s">
        <v>5</v>
      </c>
      <c r="M721" s="162" t="s">
        <v>41</v>
      </c>
      <c r="N721" s="38"/>
      <c r="O721" s="163">
        <f>N721*H721</f>
        <v>0</v>
      </c>
      <c r="P721" s="163">
        <v>0</v>
      </c>
      <c r="Q721" s="163">
        <f>P721*H721</f>
        <v>0</v>
      </c>
      <c r="R721" s="163">
        <v>0</v>
      </c>
      <c r="S721" s="164">
        <f>R721*H721</f>
        <v>0</v>
      </c>
      <c r="AQ721" s="20" t="s">
        <v>120</v>
      </c>
      <c r="AS721" s="20" t="s">
        <v>118</v>
      </c>
      <c r="AT721" s="20" t="s">
        <v>123</v>
      </c>
      <c r="AX721" s="20" t="s">
        <v>117</v>
      </c>
      <c r="BD721" s="165">
        <f>IF(M721="základní",J721,0)</f>
        <v>0</v>
      </c>
      <c r="BE721" s="165">
        <f>IF(M721="snížená",J721,0)</f>
        <v>0</v>
      </c>
      <c r="BF721" s="165">
        <f>IF(M721="zákl. přenesená",J721,0)</f>
        <v>0</v>
      </c>
      <c r="BG721" s="165">
        <f>IF(M721="sníž. přenesená",J721,0)</f>
        <v>0</v>
      </c>
      <c r="BH721" s="165">
        <f>IF(M721="nulová",J721,0)</f>
        <v>0</v>
      </c>
      <c r="BI721" s="20" t="s">
        <v>76</v>
      </c>
      <c r="BJ721" s="165">
        <f>ROUND(I721*H721,2)</f>
        <v>0</v>
      </c>
      <c r="BK721" s="20" t="s">
        <v>120</v>
      </c>
      <c r="BL721" s="20" t="s">
        <v>975</v>
      </c>
    </row>
    <row r="722" spans="2:64" s="1" customFormat="1">
      <c r="B722" s="37"/>
      <c r="C722" s="154" t="s">
        <v>1011</v>
      </c>
      <c r="D722" s="154" t="s">
        <v>118</v>
      </c>
      <c r="E722" s="155" t="s">
        <v>553</v>
      </c>
      <c r="F722" s="242" t="s">
        <v>1222</v>
      </c>
      <c r="G722" s="157" t="s">
        <v>135</v>
      </c>
      <c r="H722" s="158">
        <v>3</v>
      </c>
      <c r="I722" s="171"/>
      <c r="J722" s="172">
        <f t="shared" si="9"/>
        <v>0</v>
      </c>
      <c r="K722" s="37"/>
      <c r="L722" s="177"/>
      <c r="M722" s="38"/>
      <c r="N722" s="38"/>
      <c r="O722" s="38"/>
      <c r="P722" s="38"/>
      <c r="Q722" s="38"/>
      <c r="R722" s="38"/>
      <c r="S722" s="65"/>
      <c r="AS722" s="20" t="s">
        <v>131</v>
      </c>
      <c r="AT722" s="20" t="s">
        <v>123</v>
      </c>
    </row>
    <row r="723" spans="2:64" s="1" customFormat="1" ht="16.5" customHeight="1">
      <c r="B723" s="153"/>
      <c r="C723" s="233"/>
      <c r="D723" s="233"/>
      <c r="E723" s="233"/>
      <c r="F723" s="237" t="s">
        <v>856</v>
      </c>
      <c r="G723" s="233"/>
      <c r="H723" s="233"/>
      <c r="I723" s="244"/>
      <c r="J723" s="244"/>
      <c r="K723" s="173"/>
      <c r="L723" s="174" t="s">
        <v>5</v>
      </c>
      <c r="M723" s="175" t="s">
        <v>41</v>
      </c>
      <c r="N723" s="38"/>
      <c r="O723" s="163">
        <f>N723*H723</f>
        <v>0</v>
      </c>
      <c r="P723" s="163">
        <v>0</v>
      </c>
      <c r="Q723" s="163">
        <f>P723*H723</f>
        <v>0</v>
      </c>
      <c r="R723" s="163">
        <v>0</v>
      </c>
      <c r="S723" s="164">
        <f>R723*H723</f>
        <v>0</v>
      </c>
      <c r="AQ723" s="20" t="s">
        <v>122</v>
      </c>
      <c r="AS723" s="20" t="s">
        <v>121</v>
      </c>
      <c r="AT723" s="20" t="s">
        <v>123</v>
      </c>
      <c r="AX723" s="20" t="s">
        <v>117</v>
      </c>
      <c r="BD723" s="165">
        <f>IF(M723="základní",J723,0)</f>
        <v>0</v>
      </c>
      <c r="BE723" s="165">
        <f>IF(M723="snížená",J723,0)</f>
        <v>0</v>
      </c>
      <c r="BF723" s="165">
        <f>IF(M723="zákl. přenesená",J723,0)</f>
        <v>0</v>
      </c>
      <c r="BG723" s="165">
        <f>IF(M723="sníž. přenesená",J723,0)</f>
        <v>0</v>
      </c>
      <c r="BH723" s="165">
        <f>IF(M723="nulová",J723,0)</f>
        <v>0</v>
      </c>
      <c r="BI723" s="20" t="s">
        <v>76</v>
      </c>
      <c r="BJ723" s="165">
        <f>ROUND(I723*H723,2)</f>
        <v>0</v>
      </c>
      <c r="BK723" s="20" t="s">
        <v>120</v>
      </c>
      <c r="BL723" s="20" t="s">
        <v>977</v>
      </c>
    </row>
    <row r="724" spans="2:64" s="1" customFormat="1" ht="13.5" customHeight="1">
      <c r="B724" s="37"/>
      <c r="C724" s="238" t="s">
        <v>932</v>
      </c>
      <c r="D724" s="238" t="s">
        <v>121</v>
      </c>
      <c r="E724" s="232" t="s">
        <v>555</v>
      </c>
      <c r="F724" s="243" t="s">
        <v>556</v>
      </c>
      <c r="G724" s="239" t="s">
        <v>135</v>
      </c>
      <c r="H724" s="240">
        <v>3</v>
      </c>
      <c r="I724" s="171"/>
      <c r="J724" s="172">
        <f t="shared" si="9"/>
        <v>0</v>
      </c>
      <c r="K724" s="37"/>
      <c r="L724" s="177"/>
      <c r="M724" s="38"/>
      <c r="N724" s="38"/>
      <c r="O724" s="38"/>
      <c r="P724" s="38"/>
      <c r="Q724" s="38"/>
      <c r="R724" s="38"/>
      <c r="S724" s="65"/>
      <c r="AS724" s="20" t="s">
        <v>131</v>
      </c>
      <c r="AT724" s="20" t="s">
        <v>123</v>
      </c>
    </row>
    <row r="725" spans="2:64" s="1" customFormat="1" ht="38.25" customHeight="1">
      <c r="B725" s="153"/>
      <c r="C725" s="233"/>
      <c r="D725" s="233"/>
      <c r="E725" s="233"/>
      <c r="F725" s="237" t="s">
        <v>856</v>
      </c>
      <c r="G725" s="233"/>
      <c r="H725" s="233"/>
      <c r="I725" s="244"/>
      <c r="J725" s="244"/>
      <c r="K725" s="37"/>
      <c r="L725" s="161" t="s">
        <v>5</v>
      </c>
      <c r="M725" s="162" t="s">
        <v>41</v>
      </c>
      <c r="N725" s="38"/>
      <c r="O725" s="163">
        <f>N725*H725</f>
        <v>0</v>
      </c>
      <c r="P725" s="163">
        <v>0</v>
      </c>
      <c r="Q725" s="163">
        <f>P725*H725</f>
        <v>0</v>
      </c>
      <c r="R725" s="163">
        <v>0</v>
      </c>
      <c r="S725" s="164">
        <f>R725*H725</f>
        <v>0</v>
      </c>
      <c r="AQ725" s="20" t="s">
        <v>120</v>
      </c>
      <c r="AS725" s="20" t="s">
        <v>118</v>
      </c>
      <c r="AT725" s="20" t="s">
        <v>123</v>
      </c>
      <c r="AX725" s="20" t="s">
        <v>117</v>
      </c>
      <c r="BD725" s="165">
        <f>IF(M725="základní",J725,0)</f>
        <v>0</v>
      </c>
      <c r="BE725" s="165">
        <f>IF(M725="snížená",J725,0)</f>
        <v>0</v>
      </c>
      <c r="BF725" s="165">
        <f>IF(M725="zákl. přenesená",J725,0)</f>
        <v>0</v>
      </c>
      <c r="BG725" s="165">
        <f>IF(M725="sníž. přenesená",J725,0)</f>
        <v>0</v>
      </c>
      <c r="BH725" s="165">
        <f>IF(M725="nulová",J725,0)</f>
        <v>0</v>
      </c>
      <c r="BI725" s="20" t="s">
        <v>76</v>
      </c>
      <c r="BJ725" s="165">
        <f>ROUND(I725*H725,2)</f>
        <v>0</v>
      </c>
      <c r="BK725" s="20" t="s">
        <v>120</v>
      </c>
      <c r="BL725" s="20" t="s">
        <v>979</v>
      </c>
    </row>
    <row r="726" spans="2:64" s="1" customFormat="1">
      <c r="B726" s="37"/>
      <c r="C726" s="154" t="s">
        <v>1014</v>
      </c>
      <c r="D726" s="154" t="s">
        <v>118</v>
      </c>
      <c r="E726" s="155" t="s">
        <v>386</v>
      </c>
      <c r="F726" s="242" t="s">
        <v>1193</v>
      </c>
      <c r="G726" s="157" t="s">
        <v>135</v>
      </c>
      <c r="H726" s="158">
        <v>8</v>
      </c>
      <c r="I726" s="171"/>
      <c r="J726" s="172">
        <f t="shared" si="9"/>
        <v>0</v>
      </c>
      <c r="K726" s="37"/>
      <c r="L726" s="177"/>
      <c r="M726" s="38"/>
      <c r="N726" s="38"/>
      <c r="O726" s="38"/>
      <c r="P726" s="38"/>
      <c r="Q726" s="38"/>
      <c r="R726" s="38"/>
      <c r="S726" s="65"/>
      <c r="AS726" s="20" t="s">
        <v>131</v>
      </c>
      <c r="AT726" s="20" t="s">
        <v>123</v>
      </c>
    </row>
    <row r="727" spans="2:64" s="1" customFormat="1" ht="16.5" customHeight="1">
      <c r="B727" s="153"/>
      <c r="C727" s="233"/>
      <c r="D727" s="233"/>
      <c r="E727" s="233"/>
      <c r="F727" s="237" t="s">
        <v>856</v>
      </c>
      <c r="G727" s="233"/>
      <c r="H727" s="233"/>
      <c r="I727" s="244"/>
      <c r="J727" s="244"/>
      <c r="K727" s="173"/>
      <c r="L727" s="174" t="s">
        <v>5</v>
      </c>
      <c r="M727" s="175" t="s">
        <v>41</v>
      </c>
      <c r="N727" s="38"/>
      <c r="O727" s="163">
        <f>N727*H727</f>
        <v>0</v>
      </c>
      <c r="P727" s="163">
        <v>0</v>
      </c>
      <c r="Q727" s="163">
        <f>P727*H727</f>
        <v>0</v>
      </c>
      <c r="R727" s="163">
        <v>0</v>
      </c>
      <c r="S727" s="164">
        <f>R727*H727</f>
        <v>0</v>
      </c>
      <c r="AQ727" s="20" t="s">
        <v>122</v>
      </c>
      <c r="AS727" s="20" t="s">
        <v>121</v>
      </c>
      <c r="AT727" s="20" t="s">
        <v>123</v>
      </c>
      <c r="AX727" s="20" t="s">
        <v>117</v>
      </c>
      <c r="BD727" s="165">
        <f>IF(M727="základní",J727,0)</f>
        <v>0</v>
      </c>
      <c r="BE727" s="165">
        <f>IF(M727="snížená",J727,0)</f>
        <v>0</v>
      </c>
      <c r="BF727" s="165">
        <f>IF(M727="zákl. přenesená",J727,0)</f>
        <v>0</v>
      </c>
      <c r="BG727" s="165">
        <f>IF(M727="sníž. přenesená",J727,0)</f>
        <v>0</v>
      </c>
      <c r="BH727" s="165">
        <f>IF(M727="nulová",J727,0)</f>
        <v>0</v>
      </c>
      <c r="BI727" s="20" t="s">
        <v>76</v>
      </c>
      <c r="BJ727" s="165">
        <f>ROUND(I727*H727,2)</f>
        <v>0</v>
      </c>
      <c r="BK727" s="20" t="s">
        <v>120</v>
      </c>
      <c r="BL727" s="20" t="s">
        <v>981</v>
      </c>
    </row>
    <row r="728" spans="2:64" s="1" customFormat="1" ht="13.5" customHeight="1">
      <c r="B728" s="37"/>
      <c r="C728" s="238" t="s">
        <v>935</v>
      </c>
      <c r="D728" s="238" t="s">
        <v>121</v>
      </c>
      <c r="E728" s="232" t="s">
        <v>408</v>
      </c>
      <c r="F728" s="243" t="s">
        <v>409</v>
      </c>
      <c r="G728" s="239" t="s">
        <v>135</v>
      </c>
      <c r="H728" s="240">
        <v>8</v>
      </c>
      <c r="I728" s="171"/>
      <c r="J728" s="172">
        <f t="shared" si="9"/>
        <v>0</v>
      </c>
      <c r="K728" s="37"/>
      <c r="L728" s="177"/>
      <c r="M728" s="38"/>
      <c r="N728" s="38"/>
      <c r="O728" s="38"/>
      <c r="P728" s="38"/>
      <c r="Q728" s="38"/>
      <c r="R728" s="38"/>
      <c r="S728" s="65"/>
      <c r="AS728" s="20" t="s">
        <v>131</v>
      </c>
      <c r="AT728" s="20" t="s">
        <v>123</v>
      </c>
    </row>
    <row r="729" spans="2:64" s="1" customFormat="1" ht="25.5" customHeight="1">
      <c r="B729" s="153"/>
      <c r="C729" s="233"/>
      <c r="D729" s="233"/>
      <c r="E729" s="233"/>
      <c r="F729" s="237" t="s">
        <v>856</v>
      </c>
      <c r="G729" s="233"/>
      <c r="H729" s="233"/>
      <c r="I729" s="244"/>
      <c r="J729" s="244"/>
      <c r="K729" s="37"/>
      <c r="L729" s="161" t="s">
        <v>5</v>
      </c>
      <c r="M729" s="162" t="s">
        <v>41</v>
      </c>
      <c r="N729" s="38"/>
      <c r="O729" s="163">
        <f>N729*H729</f>
        <v>0</v>
      </c>
      <c r="P729" s="163">
        <v>0</v>
      </c>
      <c r="Q729" s="163">
        <f>P729*H729</f>
        <v>0</v>
      </c>
      <c r="R729" s="163">
        <v>0</v>
      </c>
      <c r="S729" s="164">
        <f>R729*H729</f>
        <v>0</v>
      </c>
      <c r="AQ729" s="20" t="s">
        <v>120</v>
      </c>
      <c r="AS729" s="20" t="s">
        <v>118</v>
      </c>
      <c r="AT729" s="20" t="s">
        <v>123</v>
      </c>
      <c r="AX729" s="20" t="s">
        <v>117</v>
      </c>
      <c r="BD729" s="165">
        <f>IF(M729="základní",J729,0)</f>
        <v>0</v>
      </c>
      <c r="BE729" s="165">
        <f>IF(M729="snížená",J729,0)</f>
        <v>0</v>
      </c>
      <c r="BF729" s="165">
        <f>IF(M729="zákl. přenesená",J729,0)</f>
        <v>0</v>
      </c>
      <c r="BG729" s="165">
        <f>IF(M729="sníž. přenesená",J729,0)</f>
        <v>0</v>
      </c>
      <c r="BH729" s="165">
        <f>IF(M729="nulová",J729,0)</f>
        <v>0</v>
      </c>
      <c r="BI729" s="20" t="s">
        <v>76</v>
      </c>
      <c r="BJ729" s="165">
        <f>ROUND(I729*H729,2)</f>
        <v>0</v>
      </c>
      <c r="BK729" s="20" t="s">
        <v>120</v>
      </c>
      <c r="BL729" s="20" t="s">
        <v>984</v>
      </c>
    </row>
    <row r="730" spans="2:64" s="1" customFormat="1">
      <c r="B730" s="37"/>
      <c r="C730" s="238" t="s">
        <v>1017</v>
      </c>
      <c r="D730" s="238" t="s">
        <v>121</v>
      </c>
      <c r="E730" s="232" t="s">
        <v>572</v>
      </c>
      <c r="F730" s="243" t="s">
        <v>573</v>
      </c>
      <c r="G730" s="239" t="s">
        <v>135</v>
      </c>
      <c r="H730" s="240">
        <v>1</v>
      </c>
      <c r="I730" s="171"/>
      <c r="J730" s="172">
        <f t="shared" si="9"/>
        <v>0</v>
      </c>
      <c r="K730" s="37"/>
      <c r="L730" s="177"/>
      <c r="M730" s="38"/>
      <c r="N730" s="38"/>
      <c r="O730" s="38"/>
      <c r="P730" s="38"/>
      <c r="Q730" s="38"/>
      <c r="R730" s="38"/>
      <c r="S730" s="65"/>
      <c r="AS730" s="20" t="s">
        <v>131</v>
      </c>
      <c r="AT730" s="20" t="s">
        <v>123</v>
      </c>
    </row>
    <row r="731" spans="2:64" s="1" customFormat="1" ht="16.5" customHeight="1">
      <c r="B731" s="153"/>
      <c r="C731" s="233"/>
      <c r="D731" s="233"/>
      <c r="E731" s="233"/>
      <c r="F731" s="237" t="s">
        <v>856</v>
      </c>
      <c r="G731" s="233"/>
      <c r="H731" s="233"/>
      <c r="I731" s="244"/>
      <c r="J731" s="244"/>
      <c r="K731" s="173"/>
      <c r="L731" s="174" t="s">
        <v>5</v>
      </c>
      <c r="M731" s="175" t="s">
        <v>41</v>
      </c>
      <c r="N731" s="38"/>
      <c r="O731" s="163">
        <f>N731*H731</f>
        <v>0</v>
      </c>
      <c r="P731" s="163">
        <v>1E-3</v>
      </c>
      <c r="Q731" s="163">
        <f>P731*H731</f>
        <v>0</v>
      </c>
      <c r="R731" s="163">
        <v>0</v>
      </c>
      <c r="S731" s="164">
        <f>R731*H731</f>
        <v>0</v>
      </c>
      <c r="AQ731" s="20" t="s">
        <v>122</v>
      </c>
      <c r="AS731" s="20" t="s">
        <v>121</v>
      </c>
      <c r="AT731" s="20" t="s">
        <v>123</v>
      </c>
      <c r="AX731" s="20" t="s">
        <v>117</v>
      </c>
      <c r="BD731" s="165">
        <f>IF(M731="základní",J731,0)</f>
        <v>0</v>
      </c>
      <c r="BE731" s="165">
        <f>IF(M731="snížená",J731,0)</f>
        <v>0</v>
      </c>
      <c r="BF731" s="165">
        <f>IF(M731="zákl. přenesená",J731,0)</f>
        <v>0</v>
      </c>
      <c r="BG731" s="165">
        <f>IF(M731="sníž. přenesená",J731,0)</f>
        <v>0</v>
      </c>
      <c r="BH731" s="165">
        <f>IF(M731="nulová",J731,0)</f>
        <v>0</v>
      </c>
      <c r="BI731" s="20" t="s">
        <v>76</v>
      </c>
      <c r="BJ731" s="165">
        <f>ROUND(I731*H731,2)</f>
        <v>0</v>
      </c>
      <c r="BK731" s="20" t="s">
        <v>120</v>
      </c>
      <c r="BL731" s="20" t="s">
        <v>989</v>
      </c>
    </row>
    <row r="732" spans="2:64" s="1" customFormat="1">
      <c r="B732" s="37"/>
      <c r="C732" s="154" t="s">
        <v>943</v>
      </c>
      <c r="D732" s="154" t="s">
        <v>118</v>
      </c>
      <c r="E732" s="155" t="s">
        <v>390</v>
      </c>
      <c r="F732" s="242" t="s">
        <v>1194</v>
      </c>
      <c r="G732" s="157" t="s">
        <v>135</v>
      </c>
      <c r="H732" s="158">
        <v>2</v>
      </c>
      <c r="I732" s="171"/>
      <c r="J732" s="172">
        <f t="shared" si="9"/>
        <v>0</v>
      </c>
      <c r="K732" s="37"/>
      <c r="L732" s="177"/>
      <c r="M732" s="38"/>
      <c r="N732" s="38"/>
      <c r="O732" s="38"/>
      <c r="P732" s="38"/>
      <c r="Q732" s="38"/>
      <c r="R732" s="38"/>
      <c r="S732" s="65"/>
      <c r="AS732" s="20" t="s">
        <v>131</v>
      </c>
      <c r="AT732" s="20" t="s">
        <v>123</v>
      </c>
    </row>
    <row r="733" spans="2:64" s="1" customFormat="1" ht="25.5" customHeight="1">
      <c r="B733" s="153"/>
      <c r="C733" s="233"/>
      <c r="D733" s="233"/>
      <c r="E733" s="233"/>
      <c r="F733" s="237" t="s">
        <v>856</v>
      </c>
      <c r="G733" s="233"/>
      <c r="H733" s="233"/>
      <c r="I733" s="244"/>
      <c r="J733" s="244"/>
      <c r="K733" s="37"/>
      <c r="L733" s="161" t="s">
        <v>5</v>
      </c>
      <c r="M733" s="162" t="s">
        <v>41</v>
      </c>
      <c r="N733" s="38"/>
      <c r="O733" s="163">
        <f>N733*H733</f>
        <v>0</v>
      </c>
      <c r="P733" s="163">
        <v>0</v>
      </c>
      <c r="Q733" s="163">
        <f>P733*H733</f>
        <v>0</v>
      </c>
      <c r="R733" s="163">
        <v>0</v>
      </c>
      <c r="S733" s="164">
        <f>R733*H733</f>
        <v>0</v>
      </c>
      <c r="AQ733" s="20" t="s">
        <v>120</v>
      </c>
      <c r="AS733" s="20" t="s">
        <v>118</v>
      </c>
      <c r="AT733" s="20" t="s">
        <v>123</v>
      </c>
      <c r="AX733" s="20" t="s">
        <v>117</v>
      </c>
      <c r="BD733" s="165">
        <f>IF(M733="základní",J733,0)</f>
        <v>0</v>
      </c>
      <c r="BE733" s="165">
        <f>IF(M733="snížená",J733,0)</f>
        <v>0</v>
      </c>
      <c r="BF733" s="165">
        <f>IF(M733="zákl. přenesená",J733,0)</f>
        <v>0</v>
      </c>
      <c r="BG733" s="165">
        <f>IF(M733="sníž. přenesená",J733,0)</f>
        <v>0</v>
      </c>
      <c r="BH733" s="165">
        <f>IF(M733="nulová",J733,0)</f>
        <v>0</v>
      </c>
      <c r="BI733" s="20" t="s">
        <v>76</v>
      </c>
      <c r="BJ733" s="165">
        <f>ROUND(I733*H733,2)</f>
        <v>0</v>
      </c>
      <c r="BK733" s="20" t="s">
        <v>120</v>
      </c>
      <c r="BL733" s="20" t="s">
        <v>992</v>
      </c>
    </row>
    <row r="734" spans="2:64" s="1" customFormat="1" ht="13.5" customHeight="1">
      <c r="B734" s="37"/>
      <c r="C734" s="238" t="s">
        <v>1020</v>
      </c>
      <c r="D734" s="238" t="s">
        <v>121</v>
      </c>
      <c r="E734" s="234" t="s">
        <v>1195</v>
      </c>
      <c r="F734" s="243" t="s">
        <v>1196</v>
      </c>
      <c r="G734" s="239" t="s">
        <v>135</v>
      </c>
      <c r="H734" s="240">
        <v>2</v>
      </c>
      <c r="I734" s="171"/>
      <c r="J734" s="172">
        <f t="shared" si="9"/>
        <v>0</v>
      </c>
      <c r="K734" s="37"/>
      <c r="L734" s="177"/>
      <c r="M734" s="38"/>
      <c r="N734" s="38"/>
      <c r="O734" s="38"/>
      <c r="P734" s="38"/>
      <c r="Q734" s="38"/>
      <c r="R734" s="38"/>
      <c r="S734" s="65"/>
      <c r="AS734" s="20" t="s">
        <v>131</v>
      </c>
      <c r="AT734" s="20" t="s">
        <v>123</v>
      </c>
    </row>
    <row r="735" spans="2:64" s="1" customFormat="1" ht="16.5" customHeight="1">
      <c r="B735" s="153"/>
      <c r="C735" s="233"/>
      <c r="D735" s="233"/>
      <c r="E735" s="233"/>
      <c r="F735" s="237" t="s">
        <v>856</v>
      </c>
      <c r="G735" s="233"/>
      <c r="H735" s="233"/>
      <c r="I735" s="244"/>
      <c r="J735" s="244"/>
      <c r="K735" s="173"/>
      <c r="L735" s="174" t="s">
        <v>5</v>
      </c>
      <c r="M735" s="175" t="s">
        <v>41</v>
      </c>
      <c r="N735" s="38"/>
      <c r="O735" s="163">
        <f>N735*H735</f>
        <v>0</v>
      </c>
      <c r="P735" s="163">
        <v>1E-3</v>
      </c>
      <c r="Q735" s="163">
        <f>P735*H735</f>
        <v>0</v>
      </c>
      <c r="R735" s="163">
        <v>0</v>
      </c>
      <c r="S735" s="164">
        <f>R735*H735</f>
        <v>0</v>
      </c>
      <c r="AQ735" s="20" t="s">
        <v>122</v>
      </c>
      <c r="AS735" s="20" t="s">
        <v>121</v>
      </c>
      <c r="AT735" s="20" t="s">
        <v>123</v>
      </c>
      <c r="AX735" s="20" t="s">
        <v>117</v>
      </c>
      <c r="BD735" s="165">
        <f>IF(M735="základní",J735,0)</f>
        <v>0</v>
      </c>
      <c r="BE735" s="165">
        <f>IF(M735="snížená",J735,0)</f>
        <v>0</v>
      </c>
      <c r="BF735" s="165">
        <f>IF(M735="zákl. přenesená",J735,0)</f>
        <v>0</v>
      </c>
      <c r="BG735" s="165">
        <f>IF(M735="sníž. přenesená",J735,0)</f>
        <v>0</v>
      </c>
      <c r="BH735" s="165">
        <f>IF(M735="nulová",J735,0)</f>
        <v>0</v>
      </c>
      <c r="BI735" s="20" t="s">
        <v>76</v>
      </c>
      <c r="BJ735" s="165">
        <f>ROUND(I735*H735,2)</f>
        <v>0</v>
      </c>
      <c r="BK735" s="20" t="s">
        <v>120</v>
      </c>
      <c r="BL735" s="20" t="s">
        <v>996</v>
      </c>
    </row>
    <row r="736" spans="2:64" s="1" customFormat="1" ht="13.5" customHeight="1">
      <c r="B736" s="37"/>
      <c r="C736" s="154" t="s">
        <v>947</v>
      </c>
      <c r="D736" s="154" t="s">
        <v>118</v>
      </c>
      <c r="E736" s="155" t="s">
        <v>605</v>
      </c>
      <c r="F736" s="242" t="s">
        <v>1226</v>
      </c>
      <c r="G736" s="157" t="s">
        <v>135</v>
      </c>
      <c r="H736" s="158">
        <v>2</v>
      </c>
      <c r="I736" s="171"/>
      <c r="J736" s="172">
        <f t="shared" si="9"/>
        <v>0</v>
      </c>
      <c r="K736" s="37"/>
      <c r="L736" s="177"/>
      <c r="M736" s="38"/>
      <c r="N736" s="38"/>
      <c r="O736" s="38"/>
      <c r="P736" s="38"/>
      <c r="Q736" s="38"/>
      <c r="R736" s="38"/>
      <c r="S736" s="65"/>
      <c r="AS736" s="20" t="s">
        <v>131</v>
      </c>
      <c r="AT736" s="20" t="s">
        <v>123</v>
      </c>
    </row>
    <row r="737" spans="2:64" s="1" customFormat="1" ht="16.5" customHeight="1">
      <c r="B737" s="153"/>
      <c r="C737" s="233"/>
      <c r="D737" s="233"/>
      <c r="E737" s="233"/>
      <c r="F737" s="237" t="s">
        <v>856</v>
      </c>
      <c r="G737" s="233"/>
      <c r="H737" s="233"/>
      <c r="I737" s="244"/>
      <c r="J737" s="244"/>
      <c r="K737" s="37"/>
      <c r="L737" s="161" t="s">
        <v>5</v>
      </c>
      <c r="M737" s="162" t="s">
        <v>41</v>
      </c>
      <c r="N737" s="38"/>
      <c r="O737" s="163">
        <f>N737*H737</f>
        <v>0</v>
      </c>
      <c r="P737" s="163">
        <v>0</v>
      </c>
      <c r="Q737" s="163">
        <f>P737*H737</f>
        <v>0</v>
      </c>
      <c r="R737" s="163">
        <v>0</v>
      </c>
      <c r="S737" s="164">
        <f>R737*H737</f>
        <v>0</v>
      </c>
      <c r="AQ737" s="20" t="s">
        <v>120</v>
      </c>
      <c r="AS737" s="20" t="s">
        <v>118</v>
      </c>
      <c r="AT737" s="20" t="s">
        <v>123</v>
      </c>
      <c r="AX737" s="20" t="s">
        <v>117</v>
      </c>
      <c r="BD737" s="165">
        <f>IF(M737="základní",J737,0)</f>
        <v>0</v>
      </c>
      <c r="BE737" s="165">
        <f>IF(M737="snížená",J737,0)</f>
        <v>0</v>
      </c>
      <c r="BF737" s="165">
        <f>IF(M737="zákl. přenesená",J737,0)</f>
        <v>0</v>
      </c>
      <c r="BG737" s="165">
        <f>IF(M737="sníž. přenesená",J737,0)</f>
        <v>0</v>
      </c>
      <c r="BH737" s="165">
        <f>IF(M737="nulová",J737,0)</f>
        <v>0</v>
      </c>
      <c r="BI737" s="20" t="s">
        <v>76</v>
      </c>
      <c r="BJ737" s="165">
        <f>ROUND(I737*H737,2)</f>
        <v>0</v>
      </c>
      <c r="BK737" s="20" t="s">
        <v>120</v>
      </c>
      <c r="BL737" s="20" t="s">
        <v>999</v>
      </c>
    </row>
    <row r="738" spans="2:64" s="1" customFormat="1">
      <c r="B738" s="37"/>
      <c r="C738" s="238" t="s">
        <v>1023</v>
      </c>
      <c r="D738" s="238" t="s">
        <v>121</v>
      </c>
      <c r="E738" s="232" t="s">
        <v>1028</v>
      </c>
      <c r="F738" s="243" t="s">
        <v>1249</v>
      </c>
      <c r="G738" s="239" t="s">
        <v>135</v>
      </c>
      <c r="H738" s="240">
        <v>2</v>
      </c>
      <c r="I738" s="171"/>
      <c r="J738" s="172">
        <f t="shared" si="9"/>
        <v>0</v>
      </c>
      <c r="K738" s="37"/>
      <c r="L738" s="177"/>
      <c r="M738" s="38"/>
      <c r="N738" s="38"/>
      <c r="O738" s="38"/>
      <c r="P738" s="38"/>
      <c r="Q738" s="38"/>
      <c r="R738" s="38"/>
      <c r="S738" s="65"/>
      <c r="AS738" s="20" t="s">
        <v>131</v>
      </c>
      <c r="AT738" s="20" t="s">
        <v>123</v>
      </c>
    </row>
    <row r="739" spans="2:64" s="1" customFormat="1" ht="16.5" customHeight="1">
      <c r="B739" s="153"/>
      <c r="C739" s="233"/>
      <c r="D739" s="233"/>
      <c r="E739" s="233"/>
      <c r="F739" s="237" t="s">
        <v>856</v>
      </c>
      <c r="G739" s="233"/>
      <c r="H739" s="233"/>
      <c r="I739" s="244"/>
      <c r="J739" s="244"/>
      <c r="K739" s="173"/>
      <c r="L739" s="174" t="s">
        <v>5</v>
      </c>
      <c r="M739" s="175" t="s">
        <v>41</v>
      </c>
      <c r="N739" s="38"/>
      <c r="O739" s="163">
        <f>N739*H739</f>
        <v>0</v>
      </c>
      <c r="P739" s="163">
        <v>2.3000000000000001E-4</v>
      </c>
      <c r="Q739" s="163">
        <f>P739*H739</f>
        <v>0</v>
      </c>
      <c r="R739" s="163">
        <v>0</v>
      </c>
      <c r="S739" s="164">
        <f>R739*H739</f>
        <v>0</v>
      </c>
      <c r="AQ739" s="20" t="s">
        <v>122</v>
      </c>
      <c r="AS739" s="20" t="s">
        <v>121</v>
      </c>
      <c r="AT739" s="20" t="s">
        <v>123</v>
      </c>
      <c r="AX739" s="20" t="s">
        <v>117</v>
      </c>
      <c r="BD739" s="165">
        <f>IF(M739="základní",J739,0)</f>
        <v>0</v>
      </c>
      <c r="BE739" s="165">
        <f>IF(M739="snížená",J739,0)</f>
        <v>0</v>
      </c>
      <c r="BF739" s="165">
        <f>IF(M739="zákl. přenesená",J739,0)</f>
        <v>0</v>
      </c>
      <c r="BG739" s="165">
        <f>IF(M739="sníž. přenesená",J739,0)</f>
        <v>0</v>
      </c>
      <c r="BH739" s="165">
        <f>IF(M739="nulová",J739,0)</f>
        <v>0</v>
      </c>
      <c r="BI739" s="20" t="s">
        <v>76</v>
      </c>
      <c r="BJ739" s="165">
        <f>ROUND(I739*H739,2)</f>
        <v>0</v>
      </c>
      <c r="BK739" s="20" t="s">
        <v>120</v>
      </c>
      <c r="BL739" s="20" t="s">
        <v>1003</v>
      </c>
    </row>
    <row r="740" spans="2:64" s="1" customFormat="1">
      <c r="B740" s="37"/>
      <c r="C740" s="154" t="s">
        <v>951</v>
      </c>
      <c r="D740" s="154" t="s">
        <v>118</v>
      </c>
      <c r="E740" s="155" t="s">
        <v>610</v>
      </c>
      <c r="F740" s="242" t="s">
        <v>1227</v>
      </c>
      <c r="G740" s="157" t="s">
        <v>135</v>
      </c>
      <c r="H740" s="158">
        <v>2</v>
      </c>
      <c r="I740" s="171"/>
      <c r="J740" s="172">
        <f t="shared" si="9"/>
        <v>0</v>
      </c>
      <c r="K740" s="37"/>
      <c r="L740" s="177"/>
      <c r="M740" s="38"/>
      <c r="N740" s="38"/>
      <c r="O740" s="38"/>
      <c r="P740" s="38"/>
      <c r="Q740" s="38"/>
      <c r="R740" s="38"/>
      <c r="S740" s="65"/>
      <c r="AS740" s="20" t="s">
        <v>131</v>
      </c>
      <c r="AT740" s="20" t="s">
        <v>123</v>
      </c>
    </row>
    <row r="741" spans="2:64" s="1" customFormat="1" ht="16.5" customHeight="1">
      <c r="B741" s="153"/>
      <c r="C741" s="233"/>
      <c r="D741" s="233"/>
      <c r="E741" s="233"/>
      <c r="F741" s="237" t="s">
        <v>856</v>
      </c>
      <c r="G741" s="233"/>
      <c r="H741" s="233"/>
      <c r="I741" s="244"/>
      <c r="J741" s="244"/>
      <c r="K741" s="173"/>
      <c r="L741" s="174" t="s">
        <v>5</v>
      </c>
      <c r="M741" s="175" t="s">
        <v>41</v>
      </c>
      <c r="N741" s="38"/>
      <c r="O741" s="163">
        <f>N741*H741</f>
        <v>0</v>
      </c>
      <c r="P741" s="163">
        <v>4.4999999999999999E-4</v>
      </c>
      <c r="Q741" s="163">
        <f>P741*H741</f>
        <v>0</v>
      </c>
      <c r="R741" s="163">
        <v>0</v>
      </c>
      <c r="S741" s="164">
        <f>R741*H741</f>
        <v>0</v>
      </c>
      <c r="AQ741" s="20" t="s">
        <v>122</v>
      </c>
      <c r="AS741" s="20" t="s">
        <v>121</v>
      </c>
      <c r="AT741" s="20" t="s">
        <v>123</v>
      </c>
      <c r="AX741" s="20" t="s">
        <v>117</v>
      </c>
      <c r="BD741" s="165">
        <f>IF(M741="základní",J741,0)</f>
        <v>0</v>
      </c>
      <c r="BE741" s="165">
        <f>IF(M741="snížená",J741,0)</f>
        <v>0</v>
      </c>
      <c r="BF741" s="165">
        <f>IF(M741="zákl. přenesená",J741,0)</f>
        <v>0</v>
      </c>
      <c r="BG741" s="165">
        <f>IF(M741="sníž. přenesená",J741,0)</f>
        <v>0</v>
      </c>
      <c r="BH741" s="165">
        <f>IF(M741="nulová",J741,0)</f>
        <v>0</v>
      </c>
      <c r="BI741" s="20" t="s">
        <v>76</v>
      </c>
      <c r="BJ741" s="165">
        <f>ROUND(I741*H741,2)</f>
        <v>0</v>
      </c>
      <c r="BK741" s="20" t="s">
        <v>120</v>
      </c>
      <c r="BL741" s="20" t="s">
        <v>1007</v>
      </c>
    </row>
    <row r="742" spans="2:64" s="1" customFormat="1" ht="13.5" customHeight="1">
      <c r="B742" s="37"/>
      <c r="C742" s="238" t="s">
        <v>1026</v>
      </c>
      <c r="D742" s="238" t="s">
        <v>121</v>
      </c>
      <c r="E742" s="232" t="s">
        <v>612</v>
      </c>
      <c r="F742" s="243" t="s">
        <v>613</v>
      </c>
      <c r="G742" s="239" t="s">
        <v>135</v>
      </c>
      <c r="H742" s="240">
        <v>2</v>
      </c>
      <c r="I742" s="171"/>
      <c r="J742" s="172">
        <f t="shared" ref="J742:J804" si="10">ROUND(I742*H742,2)</f>
        <v>0</v>
      </c>
      <c r="K742" s="37"/>
      <c r="L742" s="177"/>
      <c r="M742" s="38"/>
      <c r="N742" s="38"/>
      <c r="O742" s="38"/>
      <c r="P742" s="38"/>
      <c r="Q742" s="38"/>
      <c r="R742" s="38"/>
      <c r="S742" s="65"/>
      <c r="AS742" s="20" t="s">
        <v>131</v>
      </c>
      <c r="AT742" s="20" t="s">
        <v>123</v>
      </c>
    </row>
    <row r="743" spans="2:64" s="1" customFormat="1" ht="25.5" customHeight="1">
      <c r="B743" s="153"/>
      <c r="C743" s="233"/>
      <c r="D743" s="233"/>
      <c r="E743" s="233"/>
      <c r="F743" s="237" t="s">
        <v>856</v>
      </c>
      <c r="G743" s="233"/>
      <c r="H743" s="233"/>
      <c r="I743" s="244"/>
      <c r="J743" s="244"/>
      <c r="K743" s="173"/>
      <c r="L743" s="174" t="s">
        <v>5</v>
      </c>
      <c r="M743" s="175" t="s">
        <v>41</v>
      </c>
      <c r="N743" s="38"/>
      <c r="O743" s="163">
        <f>N743*H743</f>
        <v>0</v>
      </c>
      <c r="P743" s="163">
        <v>6.9999999999999999E-4</v>
      </c>
      <c r="Q743" s="163">
        <f>P743*H743</f>
        <v>0</v>
      </c>
      <c r="R743" s="163">
        <v>0</v>
      </c>
      <c r="S743" s="164">
        <f>R743*H743</f>
        <v>0</v>
      </c>
      <c r="AQ743" s="20" t="s">
        <v>122</v>
      </c>
      <c r="AS743" s="20" t="s">
        <v>121</v>
      </c>
      <c r="AT743" s="20" t="s">
        <v>123</v>
      </c>
      <c r="AX743" s="20" t="s">
        <v>117</v>
      </c>
      <c r="BD743" s="165">
        <f>IF(M743="základní",J743,0)</f>
        <v>0</v>
      </c>
      <c r="BE743" s="165">
        <f>IF(M743="snížená",J743,0)</f>
        <v>0</v>
      </c>
      <c r="BF743" s="165">
        <f>IF(M743="zákl. přenesená",J743,0)</f>
        <v>0</v>
      </c>
      <c r="BG743" s="165">
        <f>IF(M743="sníž. přenesená",J743,0)</f>
        <v>0</v>
      </c>
      <c r="BH743" s="165">
        <f>IF(M743="nulová",J743,0)</f>
        <v>0</v>
      </c>
      <c r="BI743" s="20" t="s">
        <v>76</v>
      </c>
      <c r="BJ743" s="165">
        <f>ROUND(I743*H743,2)</f>
        <v>0</v>
      </c>
      <c r="BK743" s="20" t="s">
        <v>120</v>
      </c>
      <c r="BL743" s="20" t="s">
        <v>1010</v>
      </c>
    </row>
    <row r="744" spans="2:64" s="1" customFormat="1">
      <c r="B744" s="37"/>
      <c r="C744" s="154" t="s">
        <v>955</v>
      </c>
      <c r="D744" s="154" t="s">
        <v>118</v>
      </c>
      <c r="E744" s="155" t="s">
        <v>615</v>
      </c>
      <c r="F744" s="242" t="s">
        <v>616</v>
      </c>
      <c r="G744" s="157" t="s">
        <v>135</v>
      </c>
      <c r="H744" s="158">
        <v>2</v>
      </c>
      <c r="I744" s="171"/>
      <c r="J744" s="172">
        <f t="shared" si="10"/>
        <v>0</v>
      </c>
      <c r="K744" s="37"/>
      <c r="L744" s="177"/>
      <c r="M744" s="38"/>
      <c r="N744" s="38"/>
      <c r="O744" s="38"/>
      <c r="P744" s="38"/>
      <c r="Q744" s="38"/>
      <c r="R744" s="38"/>
      <c r="S744" s="65"/>
      <c r="AS744" s="20" t="s">
        <v>131</v>
      </c>
      <c r="AT744" s="20" t="s">
        <v>123</v>
      </c>
    </row>
    <row r="745" spans="2:64" s="10" customFormat="1" ht="22.35" customHeight="1">
      <c r="B745" s="140"/>
      <c r="C745" s="233"/>
      <c r="D745" s="233"/>
      <c r="E745" s="233"/>
      <c r="F745" s="237" t="s">
        <v>856</v>
      </c>
      <c r="G745" s="233"/>
      <c r="H745" s="233"/>
      <c r="I745" s="244"/>
      <c r="J745" s="244"/>
      <c r="K745" s="140"/>
      <c r="L745" s="145"/>
      <c r="M745" s="146"/>
      <c r="N745" s="146"/>
      <c r="O745" s="147">
        <f>SUM(O746:O807)</f>
        <v>0</v>
      </c>
      <c r="P745" s="146"/>
      <c r="Q745" s="147">
        <f>SUM(Q746:Q807)</f>
        <v>0</v>
      </c>
      <c r="R745" s="146"/>
      <c r="S745" s="148">
        <f>SUM(S746:S807)</f>
        <v>0</v>
      </c>
      <c r="AQ745" s="141" t="s">
        <v>124</v>
      </c>
      <c r="AS745" s="149" t="s">
        <v>69</v>
      </c>
      <c r="AT745" s="149" t="s">
        <v>78</v>
      </c>
      <c r="AX745" s="141" t="s">
        <v>117</v>
      </c>
      <c r="BJ745" s="150">
        <f>SUM(BJ746:BJ807)</f>
        <v>0</v>
      </c>
    </row>
    <row r="746" spans="2:64" s="1" customFormat="1" ht="16.5" customHeight="1">
      <c r="B746" s="153"/>
      <c r="C746" s="238" t="s">
        <v>1030</v>
      </c>
      <c r="D746" s="238" t="s">
        <v>121</v>
      </c>
      <c r="E746" s="232" t="s">
        <v>1035</v>
      </c>
      <c r="F746" s="243" t="s">
        <v>1250</v>
      </c>
      <c r="G746" s="239" t="s">
        <v>135</v>
      </c>
      <c r="H746" s="240">
        <v>2</v>
      </c>
      <c r="I746" s="171"/>
      <c r="J746" s="172">
        <f t="shared" si="10"/>
        <v>0</v>
      </c>
      <c r="K746" s="37"/>
      <c r="L746" s="161" t="s">
        <v>5</v>
      </c>
      <c r="M746" s="162" t="s">
        <v>41</v>
      </c>
      <c r="N746" s="38"/>
      <c r="O746" s="163">
        <f>N746*H746</f>
        <v>0</v>
      </c>
      <c r="P746" s="163">
        <v>0</v>
      </c>
      <c r="Q746" s="163">
        <f>P746*H746</f>
        <v>0</v>
      </c>
      <c r="R746" s="163">
        <v>0</v>
      </c>
      <c r="S746" s="164">
        <f>R746*H746</f>
        <v>0</v>
      </c>
      <c r="AQ746" s="20" t="s">
        <v>120</v>
      </c>
      <c r="AS746" s="20" t="s">
        <v>118</v>
      </c>
      <c r="AT746" s="20" t="s">
        <v>123</v>
      </c>
      <c r="AX746" s="20" t="s">
        <v>117</v>
      </c>
      <c r="BD746" s="165">
        <f>IF(M746="základní",J746,0)</f>
        <v>0</v>
      </c>
      <c r="BE746" s="165">
        <f>IF(M746="snížená",J746,0)</f>
        <v>0</v>
      </c>
      <c r="BF746" s="165">
        <f>IF(M746="zákl. přenesená",J746,0)</f>
        <v>0</v>
      </c>
      <c r="BG746" s="165">
        <f>IF(M746="sníž. přenesená",J746,0)</f>
        <v>0</v>
      </c>
      <c r="BH746" s="165">
        <f>IF(M746="nulová",J746,0)</f>
        <v>0</v>
      </c>
      <c r="BI746" s="20" t="s">
        <v>76</v>
      </c>
      <c r="BJ746" s="165">
        <f>ROUND(I746*H746,2)</f>
        <v>0</v>
      </c>
      <c r="BK746" s="20" t="s">
        <v>120</v>
      </c>
      <c r="BL746" s="20" t="s">
        <v>1012</v>
      </c>
    </row>
    <row r="747" spans="2:64" s="1" customFormat="1" ht="38.25" customHeight="1">
      <c r="B747" s="153"/>
      <c r="C747" s="233"/>
      <c r="D747" s="233"/>
      <c r="E747" s="233"/>
      <c r="F747" s="237" t="s">
        <v>856</v>
      </c>
      <c r="G747" s="233"/>
      <c r="H747" s="233"/>
      <c r="I747" s="244"/>
      <c r="J747" s="244"/>
      <c r="K747" s="173"/>
      <c r="L747" s="174" t="s">
        <v>5</v>
      </c>
      <c r="M747" s="175" t="s">
        <v>41</v>
      </c>
      <c r="N747" s="38"/>
      <c r="O747" s="163">
        <f>N747*H747</f>
        <v>0</v>
      </c>
      <c r="P747" s="163">
        <v>0</v>
      </c>
      <c r="Q747" s="163">
        <f>P747*H747</f>
        <v>0</v>
      </c>
      <c r="R747" s="163">
        <v>0</v>
      </c>
      <c r="S747" s="164">
        <f>R747*H747</f>
        <v>0</v>
      </c>
      <c r="AQ747" s="20" t="s">
        <v>122</v>
      </c>
      <c r="AS747" s="20" t="s">
        <v>121</v>
      </c>
      <c r="AT747" s="20" t="s">
        <v>123</v>
      </c>
      <c r="AX747" s="20" t="s">
        <v>117</v>
      </c>
      <c r="BD747" s="165">
        <f>IF(M747="základní",J747,0)</f>
        <v>0</v>
      </c>
      <c r="BE747" s="165">
        <f>IF(M747="snížená",J747,0)</f>
        <v>0</v>
      </c>
      <c r="BF747" s="165">
        <f>IF(M747="zákl. přenesená",J747,0)</f>
        <v>0</v>
      </c>
      <c r="BG747" s="165">
        <f>IF(M747="sníž. přenesená",J747,0)</f>
        <v>0</v>
      </c>
      <c r="BH747" s="165">
        <f>IF(M747="nulová",J747,0)</f>
        <v>0</v>
      </c>
      <c r="BI747" s="20" t="s">
        <v>76</v>
      </c>
      <c r="BJ747" s="165">
        <f>ROUND(I747*H747,2)</f>
        <v>0</v>
      </c>
      <c r="BK747" s="20" t="s">
        <v>120</v>
      </c>
      <c r="BL747" s="20" t="s">
        <v>1013</v>
      </c>
    </row>
    <row r="748" spans="2:64" s="1" customFormat="1">
      <c r="B748" s="37"/>
      <c r="C748" s="154" t="s">
        <v>973</v>
      </c>
      <c r="D748" s="154" t="s">
        <v>118</v>
      </c>
      <c r="E748" s="155" t="s">
        <v>414</v>
      </c>
      <c r="F748" s="242" t="s">
        <v>1202</v>
      </c>
      <c r="G748" s="157" t="s">
        <v>135</v>
      </c>
      <c r="H748" s="158">
        <v>2</v>
      </c>
      <c r="I748" s="171"/>
      <c r="J748" s="172">
        <f t="shared" si="10"/>
        <v>0</v>
      </c>
      <c r="K748" s="37"/>
      <c r="L748" s="177"/>
      <c r="M748" s="38"/>
      <c r="N748" s="38"/>
      <c r="O748" s="38"/>
      <c r="P748" s="38"/>
      <c r="Q748" s="38"/>
      <c r="R748" s="38"/>
      <c r="S748" s="65"/>
      <c r="AS748" s="20" t="s">
        <v>131</v>
      </c>
      <c r="AT748" s="20" t="s">
        <v>123</v>
      </c>
    </row>
    <row r="749" spans="2:64" s="1" customFormat="1" ht="63.75" customHeight="1">
      <c r="B749" s="153"/>
      <c r="C749" s="233"/>
      <c r="D749" s="233"/>
      <c r="E749" s="233"/>
      <c r="F749" s="237" t="s">
        <v>856</v>
      </c>
      <c r="G749" s="233"/>
      <c r="H749" s="233"/>
      <c r="I749" s="244"/>
      <c r="J749" s="244"/>
      <c r="K749" s="173"/>
      <c r="L749" s="174" t="s">
        <v>5</v>
      </c>
      <c r="M749" s="175" t="s">
        <v>41</v>
      </c>
      <c r="N749" s="38"/>
      <c r="O749" s="163">
        <f>N749*H749</f>
        <v>0</v>
      </c>
      <c r="P749" s="163">
        <v>0</v>
      </c>
      <c r="Q749" s="163">
        <f>P749*H749</f>
        <v>0</v>
      </c>
      <c r="R749" s="163">
        <v>0</v>
      </c>
      <c r="S749" s="164">
        <f>R749*H749</f>
        <v>0</v>
      </c>
      <c r="AQ749" s="20" t="s">
        <v>122</v>
      </c>
      <c r="AS749" s="20" t="s">
        <v>121</v>
      </c>
      <c r="AT749" s="20" t="s">
        <v>123</v>
      </c>
      <c r="AX749" s="20" t="s">
        <v>117</v>
      </c>
      <c r="BD749" s="165">
        <f>IF(M749="základní",J749,0)</f>
        <v>0</v>
      </c>
      <c r="BE749" s="165">
        <f>IF(M749="snížená",J749,0)</f>
        <v>0</v>
      </c>
      <c r="BF749" s="165">
        <f>IF(M749="zákl. přenesená",J749,0)</f>
        <v>0</v>
      </c>
      <c r="BG749" s="165">
        <f>IF(M749="sníž. přenesená",J749,0)</f>
        <v>0</v>
      </c>
      <c r="BH749" s="165">
        <f>IF(M749="nulová",J749,0)</f>
        <v>0</v>
      </c>
      <c r="BI749" s="20" t="s">
        <v>76</v>
      </c>
      <c r="BJ749" s="165">
        <f>ROUND(I749*H749,2)</f>
        <v>0</v>
      </c>
      <c r="BK749" s="20" t="s">
        <v>120</v>
      </c>
      <c r="BL749" s="20" t="s">
        <v>1015</v>
      </c>
    </row>
    <row r="750" spans="2:64" s="1" customFormat="1">
      <c r="B750" s="37"/>
      <c r="C750" s="238" t="s">
        <v>1033</v>
      </c>
      <c r="D750" s="238" t="s">
        <v>121</v>
      </c>
      <c r="E750" s="232" t="s">
        <v>1039</v>
      </c>
      <c r="F750" s="243" t="s">
        <v>1203</v>
      </c>
      <c r="G750" s="239" t="s">
        <v>135</v>
      </c>
      <c r="H750" s="240">
        <v>2</v>
      </c>
      <c r="I750" s="171"/>
      <c r="J750" s="172">
        <f t="shared" si="10"/>
        <v>0</v>
      </c>
      <c r="K750" s="37"/>
      <c r="L750" s="177"/>
      <c r="M750" s="38"/>
      <c r="N750" s="38"/>
      <c r="O750" s="38"/>
      <c r="P750" s="38"/>
      <c r="Q750" s="38"/>
      <c r="R750" s="38"/>
      <c r="S750" s="65"/>
      <c r="AS750" s="20" t="s">
        <v>131</v>
      </c>
      <c r="AT750" s="20" t="s">
        <v>123</v>
      </c>
    </row>
    <row r="751" spans="2:64" s="1" customFormat="1" ht="25.5" customHeight="1">
      <c r="B751" s="153"/>
      <c r="C751" s="233"/>
      <c r="D751" s="233"/>
      <c r="E751" s="233"/>
      <c r="F751" s="237" t="s">
        <v>856</v>
      </c>
      <c r="G751" s="233"/>
      <c r="H751" s="233"/>
      <c r="I751" s="244"/>
      <c r="J751" s="244"/>
      <c r="K751" s="37"/>
      <c r="L751" s="161" t="s">
        <v>5</v>
      </c>
      <c r="M751" s="162" t="s">
        <v>41</v>
      </c>
      <c r="N751" s="38"/>
      <c r="O751" s="163">
        <f>N751*H751</f>
        <v>0</v>
      </c>
      <c r="P751" s="163">
        <v>0</v>
      </c>
      <c r="Q751" s="163">
        <f>P751*H751</f>
        <v>0</v>
      </c>
      <c r="R751" s="163">
        <v>0</v>
      </c>
      <c r="S751" s="164">
        <f>R751*H751</f>
        <v>0</v>
      </c>
      <c r="AQ751" s="20" t="s">
        <v>120</v>
      </c>
      <c r="AS751" s="20" t="s">
        <v>118</v>
      </c>
      <c r="AT751" s="20" t="s">
        <v>123</v>
      </c>
      <c r="AX751" s="20" t="s">
        <v>117</v>
      </c>
      <c r="BD751" s="165">
        <f>IF(M751="základní",J751,0)</f>
        <v>0</v>
      </c>
      <c r="BE751" s="165">
        <f>IF(M751="snížená",J751,0)</f>
        <v>0</v>
      </c>
      <c r="BF751" s="165">
        <f>IF(M751="zákl. přenesená",J751,0)</f>
        <v>0</v>
      </c>
      <c r="BG751" s="165">
        <f>IF(M751="sníž. přenesená",J751,0)</f>
        <v>0</v>
      </c>
      <c r="BH751" s="165">
        <f>IF(M751="nulová",J751,0)</f>
        <v>0</v>
      </c>
      <c r="BI751" s="20" t="s">
        <v>76</v>
      </c>
      <c r="BJ751" s="165">
        <f>ROUND(I751*H751,2)</f>
        <v>0</v>
      </c>
      <c r="BK751" s="20" t="s">
        <v>120</v>
      </c>
      <c r="BL751" s="20" t="s">
        <v>1016</v>
      </c>
    </row>
    <row r="752" spans="2:64" s="1" customFormat="1">
      <c r="B752" s="37"/>
      <c r="C752" s="154" t="s">
        <v>977</v>
      </c>
      <c r="D752" s="154" t="s">
        <v>118</v>
      </c>
      <c r="E752" s="155" t="s">
        <v>1042</v>
      </c>
      <c r="F752" s="242" t="s">
        <v>423</v>
      </c>
      <c r="G752" s="157" t="s">
        <v>135</v>
      </c>
      <c r="H752" s="158">
        <v>2</v>
      </c>
      <c r="I752" s="171"/>
      <c r="J752" s="172">
        <f t="shared" si="10"/>
        <v>0</v>
      </c>
      <c r="K752" s="37"/>
      <c r="L752" s="177"/>
      <c r="M752" s="38"/>
      <c r="N752" s="38"/>
      <c r="O752" s="38"/>
      <c r="P752" s="38"/>
      <c r="Q752" s="38"/>
      <c r="R752" s="38"/>
      <c r="S752" s="65"/>
      <c r="AS752" s="20" t="s">
        <v>131</v>
      </c>
      <c r="AT752" s="20" t="s">
        <v>123</v>
      </c>
    </row>
    <row r="753" spans="2:64" s="1" customFormat="1" ht="25.5" customHeight="1">
      <c r="B753" s="153"/>
      <c r="C753" s="233"/>
      <c r="D753" s="233"/>
      <c r="E753" s="233"/>
      <c r="F753" s="237" t="s">
        <v>856</v>
      </c>
      <c r="G753" s="233"/>
      <c r="H753" s="233"/>
      <c r="I753" s="244"/>
      <c r="J753" s="244"/>
      <c r="K753" s="173"/>
      <c r="L753" s="174" t="s">
        <v>5</v>
      </c>
      <c r="M753" s="175" t="s">
        <v>41</v>
      </c>
      <c r="N753" s="38"/>
      <c r="O753" s="163">
        <f>N753*H753</f>
        <v>0</v>
      </c>
      <c r="P753" s="163">
        <v>0</v>
      </c>
      <c r="Q753" s="163">
        <f>P753*H753</f>
        <v>0</v>
      </c>
      <c r="R753" s="163">
        <v>0</v>
      </c>
      <c r="S753" s="164">
        <f>R753*H753</f>
        <v>0</v>
      </c>
      <c r="AQ753" s="20" t="s">
        <v>122</v>
      </c>
      <c r="AS753" s="20" t="s">
        <v>121</v>
      </c>
      <c r="AT753" s="20" t="s">
        <v>123</v>
      </c>
      <c r="AX753" s="20" t="s">
        <v>117</v>
      </c>
      <c r="BD753" s="165">
        <f>IF(M753="základní",J753,0)</f>
        <v>0</v>
      </c>
      <c r="BE753" s="165">
        <f>IF(M753="snížená",J753,0)</f>
        <v>0</v>
      </c>
      <c r="BF753" s="165">
        <f>IF(M753="zákl. přenesená",J753,0)</f>
        <v>0</v>
      </c>
      <c r="BG753" s="165">
        <f>IF(M753="sníž. přenesená",J753,0)</f>
        <v>0</v>
      </c>
      <c r="BH753" s="165">
        <f>IF(M753="nulová",J753,0)</f>
        <v>0</v>
      </c>
      <c r="BI753" s="20" t="s">
        <v>76</v>
      </c>
      <c r="BJ753" s="165">
        <f>ROUND(I753*H753,2)</f>
        <v>0</v>
      </c>
      <c r="BK753" s="20" t="s">
        <v>120</v>
      </c>
      <c r="BL753" s="20" t="s">
        <v>1018</v>
      </c>
    </row>
    <row r="754" spans="2:64" s="1" customFormat="1" ht="13.5" customHeight="1">
      <c r="B754" s="37"/>
      <c r="C754" s="238" t="s">
        <v>1037</v>
      </c>
      <c r="D754" s="238" t="s">
        <v>121</v>
      </c>
      <c r="E754" s="232" t="s">
        <v>1045</v>
      </c>
      <c r="F754" s="243" t="s">
        <v>426</v>
      </c>
      <c r="G754" s="239" t="s">
        <v>135</v>
      </c>
      <c r="H754" s="240">
        <v>2</v>
      </c>
      <c r="I754" s="171"/>
      <c r="J754" s="172">
        <f t="shared" si="10"/>
        <v>0</v>
      </c>
      <c r="K754" s="37"/>
      <c r="L754" s="177"/>
      <c r="M754" s="38"/>
      <c r="N754" s="38"/>
      <c r="O754" s="38"/>
      <c r="P754" s="38"/>
      <c r="Q754" s="38"/>
      <c r="R754" s="38"/>
      <c r="S754" s="65"/>
      <c r="AS754" s="20" t="s">
        <v>131</v>
      </c>
      <c r="AT754" s="20" t="s">
        <v>123</v>
      </c>
    </row>
    <row r="755" spans="2:64" s="1" customFormat="1" ht="25.5" customHeight="1">
      <c r="B755" s="153"/>
      <c r="C755" s="233"/>
      <c r="D755" s="233"/>
      <c r="E755" s="233"/>
      <c r="F755" s="237" t="s">
        <v>856</v>
      </c>
      <c r="G755" s="233"/>
      <c r="H755" s="233"/>
      <c r="I755" s="244"/>
      <c r="J755" s="244"/>
      <c r="K755" s="37"/>
      <c r="L755" s="161" t="s">
        <v>5</v>
      </c>
      <c r="M755" s="162" t="s">
        <v>41</v>
      </c>
      <c r="N755" s="38"/>
      <c r="O755" s="163">
        <f>N755*H755</f>
        <v>0</v>
      </c>
      <c r="P755" s="163">
        <v>0</v>
      </c>
      <c r="Q755" s="163">
        <f>P755*H755</f>
        <v>0</v>
      </c>
      <c r="R755" s="163">
        <v>0</v>
      </c>
      <c r="S755" s="164">
        <f>R755*H755</f>
        <v>0</v>
      </c>
      <c r="AQ755" s="20" t="s">
        <v>120</v>
      </c>
      <c r="AS755" s="20" t="s">
        <v>118</v>
      </c>
      <c r="AT755" s="20" t="s">
        <v>123</v>
      </c>
      <c r="AX755" s="20" t="s">
        <v>117</v>
      </c>
      <c r="BD755" s="165">
        <f>IF(M755="základní",J755,0)</f>
        <v>0</v>
      </c>
      <c r="BE755" s="165">
        <f>IF(M755="snížená",J755,0)</f>
        <v>0</v>
      </c>
      <c r="BF755" s="165">
        <f>IF(M755="zákl. přenesená",J755,0)</f>
        <v>0</v>
      </c>
      <c r="BG755" s="165">
        <f>IF(M755="sníž. přenesená",J755,0)</f>
        <v>0</v>
      </c>
      <c r="BH755" s="165">
        <f>IF(M755="nulová",J755,0)</f>
        <v>0</v>
      </c>
      <c r="BI755" s="20" t="s">
        <v>76</v>
      </c>
      <c r="BJ755" s="165">
        <f>ROUND(I755*H755,2)</f>
        <v>0</v>
      </c>
      <c r="BK755" s="20" t="s">
        <v>120</v>
      </c>
      <c r="BL755" s="20" t="s">
        <v>1019</v>
      </c>
    </row>
    <row r="756" spans="2:64" s="1" customFormat="1">
      <c r="B756" s="37"/>
      <c r="C756" s="154" t="s">
        <v>981</v>
      </c>
      <c r="D756" s="154" t="s">
        <v>118</v>
      </c>
      <c r="E756" s="155" t="s">
        <v>142</v>
      </c>
      <c r="F756" s="242" t="s">
        <v>1210</v>
      </c>
      <c r="G756" s="157" t="s">
        <v>119</v>
      </c>
      <c r="H756" s="158">
        <v>764</v>
      </c>
      <c r="I756" s="171"/>
      <c r="J756" s="172">
        <f t="shared" si="10"/>
        <v>0</v>
      </c>
      <c r="K756" s="37"/>
      <c r="L756" s="177"/>
      <c r="M756" s="38"/>
      <c r="N756" s="38"/>
      <c r="O756" s="38"/>
      <c r="P756" s="38"/>
      <c r="Q756" s="38"/>
      <c r="R756" s="38"/>
      <c r="S756" s="65"/>
      <c r="AS756" s="20" t="s">
        <v>131</v>
      </c>
      <c r="AT756" s="20" t="s">
        <v>123</v>
      </c>
    </row>
    <row r="757" spans="2:64" s="1" customFormat="1" ht="25.5" customHeight="1">
      <c r="B757" s="153"/>
      <c r="C757" s="233"/>
      <c r="D757" s="233"/>
      <c r="E757" s="233"/>
      <c r="F757" s="237" t="s">
        <v>856</v>
      </c>
      <c r="G757" s="233"/>
      <c r="H757" s="233"/>
      <c r="I757" s="244"/>
      <c r="J757" s="244"/>
      <c r="K757" s="173"/>
      <c r="L757" s="174" t="s">
        <v>5</v>
      </c>
      <c r="M757" s="175" t="s">
        <v>41</v>
      </c>
      <c r="N757" s="38"/>
      <c r="O757" s="163">
        <f>N757*H757</f>
        <v>0</v>
      </c>
      <c r="P757" s="163">
        <v>0</v>
      </c>
      <c r="Q757" s="163">
        <f>P757*H757</f>
        <v>0</v>
      </c>
      <c r="R757" s="163">
        <v>0</v>
      </c>
      <c r="S757" s="164">
        <f>R757*H757</f>
        <v>0</v>
      </c>
      <c r="AQ757" s="20" t="s">
        <v>122</v>
      </c>
      <c r="AS757" s="20" t="s">
        <v>121</v>
      </c>
      <c r="AT757" s="20" t="s">
        <v>123</v>
      </c>
      <c r="AX757" s="20" t="s">
        <v>117</v>
      </c>
      <c r="BD757" s="165">
        <f>IF(M757="základní",J757,0)</f>
        <v>0</v>
      </c>
      <c r="BE757" s="165">
        <f>IF(M757="snížená",J757,0)</f>
        <v>0</v>
      </c>
      <c r="BF757" s="165">
        <f>IF(M757="zákl. přenesená",J757,0)</f>
        <v>0</v>
      </c>
      <c r="BG757" s="165">
        <f>IF(M757="sníž. přenesená",J757,0)</f>
        <v>0</v>
      </c>
      <c r="BH757" s="165">
        <f>IF(M757="nulová",J757,0)</f>
        <v>0</v>
      </c>
      <c r="BI757" s="20" t="s">
        <v>76</v>
      </c>
      <c r="BJ757" s="165">
        <f>ROUND(I757*H757,2)</f>
        <v>0</v>
      </c>
      <c r="BK757" s="20" t="s">
        <v>120</v>
      </c>
      <c r="BL757" s="20" t="s">
        <v>1021</v>
      </c>
    </row>
    <row r="758" spans="2:64" s="1" customFormat="1">
      <c r="B758" s="37"/>
      <c r="C758" s="238" t="s">
        <v>1041</v>
      </c>
      <c r="D758" s="238" t="s">
        <v>121</v>
      </c>
      <c r="E758" s="232" t="s">
        <v>621</v>
      </c>
      <c r="F758" s="243" t="s">
        <v>622</v>
      </c>
      <c r="G758" s="239" t="s">
        <v>119</v>
      </c>
      <c r="H758" s="240">
        <v>175</v>
      </c>
      <c r="I758" s="171"/>
      <c r="J758" s="172">
        <f t="shared" si="10"/>
        <v>0</v>
      </c>
      <c r="K758" s="37"/>
      <c r="L758" s="177"/>
      <c r="M758" s="38"/>
      <c r="N758" s="38"/>
      <c r="O758" s="38"/>
      <c r="P758" s="38"/>
      <c r="Q758" s="38"/>
      <c r="R758" s="38"/>
      <c r="S758" s="65"/>
      <c r="AS758" s="20" t="s">
        <v>131</v>
      </c>
      <c r="AT758" s="20" t="s">
        <v>123</v>
      </c>
    </row>
    <row r="759" spans="2:64" s="1" customFormat="1" ht="16.5" customHeight="1">
      <c r="B759" s="153"/>
      <c r="C759" s="233"/>
      <c r="D759" s="233"/>
      <c r="E759" s="233"/>
      <c r="F759" s="237" t="s">
        <v>856</v>
      </c>
      <c r="G759" s="233"/>
      <c r="H759" s="233"/>
      <c r="I759" s="244"/>
      <c r="J759" s="244"/>
      <c r="K759" s="173"/>
      <c r="L759" s="174" t="s">
        <v>5</v>
      </c>
      <c r="M759" s="175" t="s">
        <v>41</v>
      </c>
      <c r="N759" s="38"/>
      <c r="O759" s="163">
        <f>N759*H759</f>
        <v>0</v>
      </c>
      <c r="P759" s="163">
        <v>0</v>
      </c>
      <c r="Q759" s="163">
        <f>P759*H759</f>
        <v>0</v>
      </c>
      <c r="R759" s="163">
        <v>0</v>
      </c>
      <c r="S759" s="164">
        <f>R759*H759</f>
        <v>0</v>
      </c>
      <c r="AQ759" s="20" t="s">
        <v>122</v>
      </c>
      <c r="AS759" s="20" t="s">
        <v>121</v>
      </c>
      <c r="AT759" s="20" t="s">
        <v>123</v>
      </c>
      <c r="AX759" s="20" t="s">
        <v>117</v>
      </c>
      <c r="BD759" s="165">
        <f>IF(M759="základní",J759,0)</f>
        <v>0</v>
      </c>
      <c r="BE759" s="165">
        <f>IF(M759="snížená",J759,0)</f>
        <v>0</v>
      </c>
      <c r="BF759" s="165">
        <f>IF(M759="zákl. přenesená",J759,0)</f>
        <v>0</v>
      </c>
      <c r="BG759" s="165">
        <f>IF(M759="sníž. přenesená",J759,0)</f>
        <v>0</v>
      </c>
      <c r="BH759" s="165">
        <f>IF(M759="nulová",J759,0)</f>
        <v>0</v>
      </c>
      <c r="BI759" s="20" t="s">
        <v>76</v>
      </c>
      <c r="BJ759" s="165">
        <f>ROUND(I759*H759,2)</f>
        <v>0</v>
      </c>
      <c r="BK759" s="20" t="s">
        <v>120</v>
      </c>
      <c r="BL759" s="20" t="s">
        <v>1022</v>
      </c>
    </row>
    <row r="760" spans="2:64" s="1" customFormat="1">
      <c r="B760" s="37"/>
      <c r="C760" s="238" t="s">
        <v>1044</v>
      </c>
      <c r="D760" s="238" t="s">
        <v>121</v>
      </c>
      <c r="E760" s="232" t="s">
        <v>906</v>
      </c>
      <c r="F760" s="243" t="s">
        <v>907</v>
      </c>
      <c r="G760" s="239" t="s">
        <v>119</v>
      </c>
      <c r="H760" s="240">
        <v>344</v>
      </c>
      <c r="I760" s="171"/>
      <c r="J760" s="172">
        <f t="shared" si="10"/>
        <v>0</v>
      </c>
      <c r="K760" s="37"/>
      <c r="L760" s="177"/>
      <c r="M760" s="38"/>
      <c r="N760" s="38"/>
      <c r="O760" s="38"/>
      <c r="P760" s="38"/>
      <c r="Q760" s="38"/>
      <c r="R760" s="38"/>
      <c r="S760" s="65"/>
      <c r="AS760" s="20" t="s">
        <v>131</v>
      </c>
      <c r="AT760" s="20" t="s">
        <v>123</v>
      </c>
    </row>
    <row r="761" spans="2:64" s="1" customFormat="1" ht="16.5" customHeight="1">
      <c r="B761" s="153"/>
      <c r="C761" s="233"/>
      <c r="D761" s="233"/>
      <c r="E761" s="233"/>
      <c r="F761" s="237" t="s">
        <v>856</v>
      </c>
      <c r="G761" s="233"/>
      <c r="H761" s="233"/>
      <c r="I761" s="244"/>
      <c r="J761" s="244"/>
      <c r="K761" s="37"/>
      <c r="L761" s="161" t="s">
        <v>5</v>
      </c>
      <c r="M761" s="162" t="s">
        <v>41</v>
      </c>
      <c r="N761" s="38"/>
      <c r="O761" s="163">
        <f>N761*H761</f>
        <v>0</v>
      </c>
      <c r="P761" s="163">
        <v>0</v>
      </c>
      <c r="Q761" s="163">
        <f>P761*H761</f>
        <v>0</v>
      </c>
      <c r="R761" s="163">
        <v>0</v>
      </c>
      <c r="S761" s="164">
        <f>R761*H761</f>
        <v>0</v>
      </c>
      <c r="AQ761" s="20" t="s">
        <v>120</v>
      </c>
      <c r="AS761" s="20" t="s">
        <v>118</v>
      </c>
      <c r="AT761" s="20" t="s">
        <v>123</v>
      </c>
      <c r="AX761" s="20" t="s">
        <v>117</v>
      </c>
      <c r="BD761" s="165">
        <f>IF(M761="základní",J761,0)</f>
        <v>0</v>
      </c>
      <c r="BE761" s="165">
        <f>IF(M761="snížená",J761,0)</f>
        <v>0</v>
      </c>
      <c r="BF761" s="165">
        <f>IF(M761="zákl. přenesená",J761,0)</f>
        <v>0</v>
      </c>
      <c r="BG761" s="165">
        <f>IF(M761="sníž. přenesená",J761,0)</f>
        <v>0</v>
      </c>
      <c r="BH761" s="165">
        <f>IF(M761="nulová",J761,0)</f>
        <v>0</v>
      </c>
      <c r="BI761" s="20" t="s">
        <v>76</v>
      </c>
      <c r="BJ761" s="165">
        <f>ROUND(I761*H761,2)</f>
        <v>0</v>
      </c>
      <c r="BK761" s="20" t="s">
        <v>120</v>
      </c>
      <c r="BL761" s="20" t="s">
        <v>1024</v>
      </c>
    </row>
    <row r="762" spans="2:64" s="1" customFormat="1">
      <c r="B762" s="37"/>
      <c r="C762" s="238" t="s">
        <v>1047</v>
      </c>
      <c r="D762" s="238" t="s">
        <v>121</v>
      </c>
      <c r="E762" s="232" t="s">
        <v>467</v>
      </c>
      <c r="F762" s="243" t="s">
        <v>468</v>
      </c>
      <c r="G762" s="239" t="s">
        <v>119</v>
      </c>
      <c r="H762" s="240">
        <v>245</v>
      </c>
      <c r="I762" s="171"/>
      <c r="J762" s="172">
        <f t="shared" si="10"/>
        <v>0</v>
      </c>
      <c r="K762" s="37"/>
      <c r="L762" s="177"/>
      <c r="M762" s="38"/>
      <c r="N762" s="38"/>
      <c r="O762" s="38"/>
      <c r="P762" s="38"/>
      <c r="Q762" s="38"/>
      <c r="R762" s="38"/>
      <c r="S762" s="65"/>
      <c r="AS762" s="20" t="s">
        <v>131</v>
      </c>
      <c r="AT762" s="20" t="s">
        <v>123</v>
      </c>
    </row>
    <row r="763" spans="2:64" s="1" customFormat="1" ht="51" customHeight="1">
      <c r="B763" s="153"/>
      <c r="C763" s="233"/>
      <c r="D763" s="233"/>
      <c r="E763" s="233"/>
      <c r="F763" s="237" t="s">
        <v>856</v>
      </c>
      <c r="G763" s="233"/>
      <c r="H763" s="233"/>
      <c r="I763" s="244"/>
      <c r="J763" s="244"/>
      <c r="K763" s="173"/>
      <c r="L763" s="174" t="s">
        <v>5</v>
      </c>
      <c r="M763" s="175" t="s">
        <v>41</v>
      </c>
      <c r="N763" s="38"/>
      <c r="O763" s="163">
        <f>N763*H763</f>
        <v>0</v>
      </c>
      <c r="P763" s="163">
        <v>0</v>
      </c>
      <c r="Q763" s="163">
        <f>P763*H763</f>
        <v>0</v>
      </c>
      <c r="R763" s="163">
        <v>0</v>
      </c>
      <c r="S763" s="164">
        <f>R763*H763</f>
        <v>0</v>
      </c>
      <c r="AQ763" s="20" t="s">
        <v>122</v>
      </c>
      <c r="AS763" s="20" t="s">
        <v>121</v>
      </c>
      <c r="AT763" s="20" t="s">
        <v>123</v>
      </c>
      <c r="AX763" s="20" t="s">
        <v>117</v>
      </c>
      <c r="BD763" s="165">
        <f>IF(M763="základní",J763,0)</f>
        <v>0</v>
      </c>
      <c r="BE763" s="165">
        <f>IF(M763="snížená",J763,0)</f>
        <v>0</v>
      </c>
      <c r="BF763" s="165">
        <f>IF(M763="zákl. přenesená",J763,0)</f>
        <v>0</v>
      </c>
      <c r="BG763" s="165">
        <f>IF(M763="sníž. přenesená",J763,0)</f>
        <v>0</v>
      </c>
      <c r="BH763" s="165">
        <f>IF(M763="nulová",J763,0)</f>
        <v>0</v>
      </c>
      <c r="BI763" s="20" t="s">
        <v>76</v>
      </c>
      <c r="BJ763" s="165">
        <f>ROUND(I763*H763,2)</f>
        <v>0</v>
      </c>
      <c r="BK763" s="20" t="s">
        <v>120</v>
      </c>
      <c r="BL763" s="20" t="s">
        <v>1025</v>
      </c>
    </row>
    <row r="764" spans="2:64" s="1" customFormat="1">
      <c r="B764" s="37"/>
      <c r="C764" s="154" t="s">
        <v>1015</v>
      </c>
      <c r="D764" s="154" t="s">
        <v>118</v>
      </c>
      <c r="E764" s="155" t="s">
        <v>490</v>
      </c>
      <c r="F764" s="242" t="s">
        <v>1215</v>
      </c>
      <c r="G764" s="157" t="s">
        <v>119</v>
      </c>
      <c r="H764" s="158">
        <v>15</v>
      </c>
      <c r="I764" s="171"/>
      <c r="J764" s="172">
        <f t="shared" si="10"/>
        <v>0</v>
      </c>
      <c r="K764" s="37"/>
      <c r="L764" s="177"/>
      <c r="M764" s="38"/>
      <c r="N764" s="38"/>
      <c r="O764" s="38"/>
      <c r="P764" s="38"/>
      <c r="Q764" s="38"/>
      <c r="R764" s="38"/>
      <c r="S764" s="65"/>
      <c r="AS764" s="20" t="s">
        <v>131</v>
      </c>
      <c r="AT764" s="20" t="s">
        <v>123</v>
      </c>
    </row>
    <row r="765" spans="2:64" s="1" customFormat="1" ht="25.5" customHeight="1">
      <c r="B765" s="153"/>
      <c r="C765" s="233"/>
      <c r="D765" s="233"/>
      <c r="E765" s="233"/>
      <c r="F765" s="237" t="s">
        <v>856</v>
      </c>
      <c r="G765" s="233"/>
      <c r="H765" s="233"/>
      <c r="I765" s="244"/>
      <c r="J765" s="244"/>
      <c r="K765" s="37"/>
      <c r="L765" s="161" t="s">
        <v>5</v>
      </c>
      <c r="M765" s="162" t="s">
        <v>41</v>
      </c>
      <c r="N765" s="38"/>
      <c r="O765" s="163">
        <f>N765*H765</f>
        <v>0</v>
      </c>
      <c r="P765" s="163">
        <v>0</v>
      </c>
      <c r="Q765" s="163">
        <f>P765*H765</f>
        <v>0</v>
      </c>
      <c r="R765" s="163">
        <v>0</v>
      </c>
      <c r="S765" s="164">
        <f>R765*H765</f>
        <v>0</v>
      </c>
      <c r="AQ765" s="20" t="s">
        <v>120</v>
      </c>
      <c r="AS765" s="20" t="s">
        <v>118</v>
      </c>
      <c r="AT765" s="20" t="s">
        <v>123</v>
      </c>
      <c r="AX765" s="20" t="s">
        <v>117</v>
      </c>
      <c r="BD765" s="165">
        <f>IF(M765="základní",J765,0)</f>
        <v>0</v>
      </c>
      <c r="BE765" s="165">
        <f>IF(M765="snížená",J765,0)</f>
        <v>0</v>
      </c>
      <c r="BF765" s="165">
        <f>IF(M765="zákl. přenesená",J765,0)</f>
        <v>0</v>
      </c>
      <c r="BG765" s="165">
        <f>IF(M765="sníž. přenesená",J765,0)</f>
        <v>0</v>
      </c>
      <c r="BH765" s="165">
        <f>IF(M765="nulová",J765,0)</f>
        <v>0</v>
      </c>
      <c r="BI765" s="20" t="s">
        <v>76</v>
      </c>
      <c r="BJ765" s="165">
        <f>ROUND(I765*H765,2)</f>
        <v>0</v>
      </c>
      <c r="BK765" s="20" t="s">
        <v>120</v>
      </c>
      <c r="BL765" s="20" t="s">
        <v>1027</v>
      </c>
    </row>
    <row r="766" spans="2:64" s="1" customFormat="1">
      <c r="B766" s="37"/>
      <c r="C766" s="238" t="s">
        <v>1050</v>
      </c>
      <c r="D766" s="238" t="s">
        <v>121</v>
      </c>
      <c r="E766" s="232" t="s">
        <v>628</v>
      </c>
      <c r="F766" s="243" t="s">
        <v>629</v>
      </c>
      <c r="G766" s="239" t="s">
        <v>119</v>
      </c>
      <c r="H766" s="240">
        <v>15</v>
      </c>
      <c r="I766" s="171"/>
      <c r="J766" s="172">
        <f t="shared" si="10"/>
        <v>0</v>
      </c>
      <c r="K766" s="37"/>
      <c r="L766" s="177"/>
      <c r="M766" s="38"/>
      <c r="N766" s="38"/>
      <c r="O766" s="38"/>
      <c r="P766" s="38"/>
      <c r="Q766" s="38"/>
      <c r="R766" s="38"/>
      <c r="S766" s="65"/>
      <c r="AS766" s="20" t="s">
        <v>131</v>
      </c>
      <c r="AT766" s="20" t="s">
        <v>123</v>
      </c>
    </row>
    <row r="767" spans="2:64" s="1" customFormat="1" ht="51" customHeight="1">
      <c r="B767" s="153"/>
      <c r="C767" s="233"/>
      <c r="D767" s="233"/>
      <c r="E767" s="233"/>
      <c r="F767" s="237" t="s">
        <v>856</v>
      </c>
      <c r="G767" s="233"/>
      <c r="H767" s="233"/>
      <c r="I767" s="244"/>
      <c r="J767" s="244"/>
      <c r="K767" s="173"/>
      <c r="L767" s="174" t="s">
        <v>5</v>
      </c>
      <c r="M767" s="175" t="s">
        <v>41</v>
      </c>
      <c r="N767" s="38"/>
      <c r="O767" s="163">
        <f>N767*H767</f>
        <v>0</v>
      </c>
      <c r="P767" s="163">
        <v>0</v>
      </c>
      <c r="Q767" s="163">
        <f>P767*H767</f>
        <v>0</v>
      </c>
      <c r="R767" s="163">
        <v>0</v>
      </c>
      <c r="S767" s="164">
        <f>R767*H767</f>
        <v>0</v>
      </c>
      <c r="AQ767" s="20" t="s">
        <v>122</v>
      </c>
      <c r="AS767" s="20" t="s">
        <v>121</v>
      </c>
      <c r="AT767" s="20" t="s">
        <v>123</v>
      </c>
      <c r="AX767" s="20" t="s">
        <v>117</v>
      </c>
      <c r="BD767" s="165">
        <f>IF(M767="základní",J767,0)</f>
        <v>0</v>
      </c>
      <c r="BE767" s="165">
        <f>IF(M767="snížená",J767,0)</f>
        <v>0</v>
      </c>
      <c r="BF767" s="165">
        <f>IF(M767="zákl. přenesená",J767,0)</f>
        <v>0</v>
      </c>
      <c r="BG767" s="165">
        <f>IF(M767="sníž. přenesená",J767,0)</f>
        <v>0</v>
      </c>
      <c r="BH767" s="165">
        <f>IF(M767="nulová",J767,0)</f>
        <v>0</v>
      </c>
      <c r="BI767" s="20" t="s">
        <v>76</v>
      </c>
      <c r="BJ767" s="165">
        <f>ROUND(I767*H767,2)</f>
        <v>0</v>
      </c>
      <c r="BK767" s="20" t="s">
        <v>120</v>
      </c>
      <c r="BL767" s="20" t="s">
        <v>1029</v>
      </c>
    </row>
    <row r="768" spans="2:64" s="1" customFormat="1">
      <c r="B768" s="37"/>
      <c r="C768" s="154" t="s">
        <v>1018</v>
      </c>
      <c r="D768" s="154" t="s">
        <v>118</v>
      </c>
      <c r="E768" s="155" t="s">
        <v>494</v>
      </c>
      <c r="F768" s="242" t="s">
        <v>1216</v>
      </c>
      <c r="G768" s="157" t="s">
        <v>119</v>
      </c>
      <c r="H768" s="158">
        <v>19</v>
      </c>
      <c r="I768" s="171"/>
      <c r="J768" s="172">
        <f t="shared" si="10"/>
        <v>0</v>
      </c>
      <c r="K768" s="37"/>
      <c r="L768" s="177"/>
      <c r="M768" s="38"/>
      <c r="N768" s="38"/>
      <c r="O768" s="38"/>
      <c r="P768" s="38"/>
      <c r="Q768" s="38"/>
      <c r="R768" s="38"/>
      <c r="S768" s="65"/>
      <c r="AS768" s="20" t="s">
        <v>131</v>
      </c>
      <c r="AT768" s="20" t="s">
        <v>123</v>
      </c>
    </row>
    <row r="769" spans="2:64" s="1" customFormat="1" ht="25.5" customHeight="1">
      <c r="B769" s="153"/>
      <c r="C769" s="233"/>
      <c r="D769" s="233"/>
      <c r="E769" s="233"/>
      <c r="F769" s="237" t="s">
        <v>856</v>
      </c>
      <c r="G769" s="233"/>
      <c r="H769" s="233"/>
      <c r="I769" s="244"/>
      <c r="J769" s="244"/>
      <c r="K769" s="37"/>
      <c r="L769" s="161" t="s">
        <v>5</v>
      </c>
      <c r="M769" s="162" t="s">
        <v>41</v>
      </c>
      <c r="N769" s="38"/>
      <c r="O769" s="163">
        <f>N769*H769</f>
        <v>0</v>
      </c>
      <c r="P769" s="163">
        <v>0</v>
      </c>
      <c r="Q769" s="163">
        <f>P769*H769</f>
        <v>0</v>
      </c>
      <c r="R769" s="163">
        <v>0</v>
      </c>
      <c r="S769" s="164">
        <f>R769*H769</f>
        <v>0</v>
      </c>
      <c r="AQ769" s="20" t="s">
        <v>120</v>
      </c>
      <c r="AS769" s="20" t="s">
        <v>118</v>
      </c>
      <c r="AT769" s="20" t="s">
        <v>123</v>
      </c>
      <c r="AX769" s="20" t="s">
        <v>117</v>
      </c>
      <c r="BD769" s="165">
        <f>IF(M769="základní",J769,0)</f>
        <v>0</v>
      </c>
      <c r="BE769" s="165">
        <f>IF(M769="snížená",J769,0)</f>
        <v>0</v>
      </c>
      <c r="BF769" s="165">
        <f>IF(M769="zákl. přenesená",J769,0)</f>
        <v>0</v>
      </c>
      <c r="BG769" s="165">
        <f>IF(M769="sníž. přenesená",J769,0)</f>
        <v>0</v>
      </c>
      <c r="BH769" s="165">
        <f>IF(M769="nulová",J769,0)</f>
        <v>0</v>
      </c>
      <c r="BI769" s="20" t="s">
        <v>76</v>
      </c>
      <c r="BJ769" s="165">
        <f>ROUND(I769*H769,2)</f>
        <v>0</v>
      </c>
      <c r="BK769" s="20" t="s">
        <v>120</v>
      </c>
      <c r="BL769" s="20" t="s">
        <v>1031</v>
      </c>
    </row>
    <row r="770" spans="2:64" s="1" customFormat="1">
      <c r="B770" s="37"/>
      <c r="C770" s="238" t="s">
        <v>1053</v>
      </c>
      <c r="D770" s="238" t="s">
        <v>121</v>
      </c>
      <c r="E770" s="232" t="s">
        <v>635</v>
      </c>
      <c r="F770" s="243" t="s">
        <v>636</v>
      </c>
      <c r="G770" s="239" t="s">
        <v>119</v>
      </c>
      <c r="H770" s="240">
        <v>19</v>
      </c>
      <c r="I770" s="171"/>
      <c r="J770" s="172">
        <f t="shared" si="10"/>
        <v>0</v>
      </c>
      <c r="K770" s="37"/>
      <c r="L770" s="177"/>
      <c r="M770" s="38"/>
      <c r="N770" s="38"/>
      <c r="O770" s="38"/>
      <c r="P770" s="38"/>
      <c r="Q770" s="38"/>
      <c r="R770" s="38"/>
      <c r="S770" s="65"/>
      <c r="AS770" s="20" t="s">
        <v>131</v>
      </c>
      <c r="AT770" s="20" t="s">
        <v>123</v>
      </c>
    </row>
    <row r="771" spans="2:64" s="1" customFormat="1" ht="25.5" customHeight="1">
      <c r="B771" s="153"/>
      <c r="C771" s="233"/>
      <c r="D771" s="233"/>
      <c r="E771" s="233"/>
      <c r="F771" s="237" t="s">
        <v>856</v>
      </c>
      <c r="G771" s="233"/>
      <c r="H771" s="233"/>
      <c r="I771" s="244"/>
      <c r="J771" s="244"/>
      <c r="K771" s="173"/>
      <c r="L771" s="174" t="s">
        <v>5</v>
      </c>
      <c r="M771" s="175" t="s">
        <v>41</v>
      </c>
      <c r="N771" s="38"/>
      <c r="O771" s="163">
        <f>N771*H771</f>
        <v>0</v>
      </c>
      <c r="P771" s="163">
        <v>0</v>
      </c>
      <c r="Q771" s="163">
        <f>P771*H771</f>
        <v>0</v>
      </c>
      <c r="R771" s="163">
        <v>0</v>
      </c>
      <c r="S771" s="164">
        <f>R771*H771</f>
        <v>0</v>
      </c>
      <c r="AQ771" s="20" t="s">
        <v>122</v>
      </c>
      <c r="AS771" s="20" t="s">
        <v>121</v>
      </c>
      <c r="AT771" s="20" t="s">
        <v>123</v>
      </c>
      <c r="AX771" s="20" t="s">
        <v>117</v>
      </c>
      <c r="BD771" s="165">
        <f>IF(M771="základní",J771,0)</f>
        <v>0</v>
      </c>
      <c r="BE771" s="165">
        <f>IF(M771="snížená",J771,0)</f>
        <v>0</v>
      </c>
      <c r="BF771" s="165">
        <f>IF(M771="zákl. přenesená",J771,0)</f>
        <v>0</v>
      </c>
      <c r="BG771" s="165">
        <f>IF(M771="sníž. přenesená",J771,0)</f>
        <v>0</v>
      </c>
      <c r="BH771" s="165">
        <f>IF(M771="nulová",J771,0)</f>
        <v>0</v>
      </c>
      <c r="BI771" s="20" t="s">
        <v>76</v>
      </c>
      <c r="BJ771" s="165">
        <f>ROUND(I771*H771,2)</f>
        <v>0</v>
      </c>
      <c r="BK771" s="20" t="s">
        <v>120</v>
      </c>
      <c r="BL771" s="20" t="s">
        <v>1032</v>
      </c>
    </row>
    <row r="772" spans="2:64" s="1" customFormat="1">
      <c r="B772" s="37"/>
      <c r="C772" s="154" t="s">
        <v>1021</v>
      </c>
      <c r="D772" s="154" t="s">
        <v>118</v>
      </c>
      <c r="E772" s="155" t="s">
        <v>498</v>
      </c>
      <c r="F772" s="242" t="s">
        <v>1217</v>
      </c>
      <c r="G772" s="157" t="s">
        <v>119</v>
      </c>
      <c r="H772" s="158">
        <v>210</v>
      </c>
      <c r="I772" s="171"/>
      <c r="J772" s="172">
        <f t="shared" si="10"/>
        <v>0</v>
      </c>
      <c r="K772" s="37"/>
      <c r="L772" s="177"/>
      <c r="M772" s="38"/>
      <c r="N772" s="38"/>
      <c r="O772" s="38"/>
      <c r="P772" s="38"/>
      <c r="Q772" s="38"/>
      <c r="R772" s="38"/>
      <c r="S772" s="65"/>
      <c r="AS772" s="20" t="s">
        <v>131</v>
      </c>
      <c r="AT772" s="20" t="s">
        <v>123</v>
      </c>
    </row>
    <row r="773" spans="2:64" s="1" customFormat="1" ht="16.5" customHeight="1">
      <c r="B773" s="153"/>
      <c r="C773" s="233"/>
      <c r="D773" s="233"/>
      <c r="E773" s="233"/>
      <c r="F773" s="237" t="s">
        <v>856</v>
      </c>
      <c r="G773" s="233"/>
      <c r="H773" s="233"/>
      <c r="I773" s="244"/>
      <c r="J773" s="244"/>
      <c r="K773" s="37"/>
      <c r="L773" s="161" t="s">
        <v>5</v>
      </c>
      <c r="M773" s="162" t="s">
        <v>41</v>
      </c>
      <c r="N773" s="38"/>
      <c r="O773" s="163">
        <f>N773*H773</f>
        <v>0</v>
      </c>
      <c r="P773" s="163">
        <v>0</v>
      </c>
      <c r="Q773" s="163">
        <f>P773*H773</f>
        <v>0</v>
      </c>
      <c r="R773" s="163">
        <v>0</v>
      </c>
      <c r="S773" s="164">
        <f>R773*H773</f>
        <v>0</v>
      </c>
      <c r="AQ773" s="20" t="s">
        <v>120</v>
      </c>
      <c r="AS773" s="20" t="s">
        <v>118</v>
      </c>
      <c r="AT773" s="20" t="s">
        <v>123</v>
      </c>
      <c r="AX773" s="20" t="s">
        <v>117</v>
      </c>
      <c r="BD773" s="165">
        <f>IF(M773="základní",J773,0)</f>
        <v>0</v>
      </c>
      <c r="BE773" s="165">
        <f>IF(M773="snížená",J773,0)</f>
        <v>0</v>
      </c>
      <c r="BF773" s="165">
        <f>IF(M773="zákl. přenesená",J773,0)</f>
        <v>0</v>
      </c>
      <c r="BG773" s="165">
        <f>IF(M773="sníž. přenesená",J773,0)</f>
        <v>0</v>
      </c>
      <c r="BH773" s="165">
        <f>IF(M773="nulová",J773,0)</f>
        <v>0</v>
      </c>
      <c r="BI773" s="20" t="s">
        <v>76</v>
      </c>
      <c r="BJ773" s="165">
        <f>ROUND(I773*H773,2)</f>
        <v>0</v>
      </c>
      <c r="BK773" s="20" t="s">
        <v>120</v>
      </c>
      <c r="BL773" s="20" t="s">
        <v>1034</v>
      </c>
    </row>
    <row r="774" spans="2:64" s="1" customFormat="1">
      <c r="B774" s="37"/>
      <c r="C774" s="238" t="s">
        <v>1056</v>
      </c>
      <c r="D774" s="238" t="s">
        <v>121</v>
      </c>
      <c r="E774" s="232" t="s">
        <v>500</v>
      </c>
      <c r="F774" s="243" t="s">
        <v>501</v>
      </c>
      <c r="G774" s="239" t="s">
        <v>119</v>
      </c>
      <c r="H774" s="240">
        <v>165</v>
      </c>
      <c r="I774" s="171"/>
      <c r="J774" s="172">
        <f t="shared" si="10"/>
        <v>0</v>
      </c>
      <c r="K774" s="37"/>
      <c r="L774" s="177"/>
      <c r="M774" s="38"/>
      <c r="N774" s="38"/>
      <c r="O774" s="38"/>
      <c r="P774" s="38"/>
      <c r="Q774" s="38"/>
      <c r="R774" s="38"/>
      <c r="S774" s="65"/>
      <c r="AS774" s="20" t="s">
        <v>131</v>
      </c>
      <c r="AT774" s="20" t="s">
        <v>123</v>
      </c>
    </row>
    <row r="775" spans="2:64" s="1" customFormat="1" ht="25.5" customHeight="1">
      <c r="B775" s="153"/>
      <c r="C775" s="233"/>
      <c r="D775" s="233"/>
      <c r="E775" s="233"/>
      <c r="F775" s="237" t="s">
        <v>856</v>
      </c>
      <c r="G775" s="233"/>
      <c r="H775" s="233"/>
      <c r="I775" s="244"/>
      <c r="J775" s="244"/>
      <c r="K775" s="173"/>
      <c r="L775" s="174" t="s">
        <v>5</v>
      </c>
      <c r="M775" s="175" t="s">
        <v>41</v>
      </c>
      <c r="N775" s="38"/>
      <c r="O775" s="163">
        <f>N775*H775</f>
        <v>0</v>
      </c>
      <c r="P775" s="163">
        <v>0</v>
      </c>
      <c r="Q775" s="163">
        <f>P775*H775</f>
        <v>0</v>
      </c>
      <c r="R775" s="163">
        <v>0</v>
      </c>
      <c r="S775" s="164">
        <f>R775*H775</f>
        <v>0</v>
      </c>
      <c r="AQ775" s="20" t="s">
        <v>122</v>
      </c>
      <c r="AS775" s="20" t="s">
        <v>121</v>
      </c>
      <c r="AT775" s="20" t="s">
        <v>123</v>
      </c>
      <c r="AX775" s="20" t="s">
        <v>117</v>
      </c>
      <c r="BD775" s="165">
        <f>IF(M775="základní",J775,0)</f>
        <v>0</v>
      </c>
      <c r="BE775" s="165">
        <f>IF(M775="snížená",J775,0)</f>
        <v>0</v>
      </c>
      <c r="BF775" s="165">
        <f>IF(M775="zákl. přenesená",J775,0)</f>
        <v>0</v>
      </c>
      <c r="BG775" s="165">
        <f>IF(M775="sníž. přenesená",J775,0)</f>
        <v>0</v>
      </c>
      <c r="BH775" s="165">
        <f>IF(M775="nulová",J775,0)</f>
        <v>0</v>
      </c>
      <c r="BI775" s="20" t="s">
        <v>76</v>
      </c>
      <c r="BJ775" s="165">
        <f>ROUND(I775*H775,2)</f>
        <v>0</v>
      </c>
      <c r="BK775" s="20" t="s">
        <v>120</v>
      </c>
      <c r="BL775" s="20" t="s">
        <v>1036</v>
      </c>
    </row>
    <row r="776" spans="2:64" s="1" customFormat="1">
      <c r="B776" s="37"/>
      <c r="C776" s="238" t="s">
        <v>1022</v>
      </c>
      <c r="D776" s="238" t="s">
        <v>121</v>
      </c>
      <c r="E776" s="232" t="s">
        <v>502</v>
      </c>
      <c r="F776" s="243" t="s">
        <v>503</v>
      </c>
      <c r="G776" s="239" t="s">
        <v>119</v>
      </c>
      <c r="H776" s="240">
        <v>45</v>
      </c>
      <c r="I776" s="171"/>
      <c r="J776" s="172">
        <f t="shared" si="10"/>
        <v>0</v>
      </c>
      <c r="K776" s="37"/>
      <c r="L776" s="177"/>
      <c r="M776" s="38"/>
      <c r="N776" s="38"/>
      <c r="O776" s="38"/>
      <c r="P776" s="38"/>
      <c r="Q776" s="38"/>
      <c r="R776" s="38"/>
      <c r="S776" s="65"/>
      <c r="AS776" s="20" t="s">
        <v>131</v>
      </c>
      <c r="AT776" s="20" t="s">
        <v>123</v>
      </c>
    </row>
    <row r="777" spans="2:64" s="1" customFormat="1" ht="25.5" customHeight="1">
      <c r="B777" s="153"/>
      <c r="C777" s="233"/>
      <c r="D777" s="233"/>
      <c r="E777" s="233"/>
      <c r="F777" s="237" t="s">
        <v>856</v>
      </c>
      <c r="G777" s="233"/>
      <c r="H777" s="233"/>
      <c r="I777" s="244"/>
      <c r="J777" s="244"/>
      <c r="K777" s="37"/>
      <c r="L777" s="161" t="s">
        <v>5</v>
      </c>
      <c r="M777" s="162" t="s">
        <v>41</v>
      </c>
      <c r="N777" s="38"/>
      <c r="O777" s="163">
        <f>N777*H777</f>
        <v>0</v>
      </c>
      <c r="P777" s="163">
        <v>0</v>
      </c>
      <c r="Q777" s="163">
        <f>P777*H777</f>
        <v>0</v>
      </c>
      <c r="R777" s="163">
        <v>0</v>
      </c>
      <c r="S777" s="164">
        <f>R777*H777</f>
        <v>0</v>
      </c>
      <c r="AQ777" s="20" t="s">
        <v>120</v>
      </c>
      <c r="AS777" s="20" t="s">
        <v>118</v>
      </c>
      <c r="AT777" s="20" t="s">
        <v>123</v>
      </c>
      <c r="AX777" s="20" t="s">
        <v>117</v>
      </c>
      <c r="BD777" s="165">
        <f>IF(M777="základní",J777,0)</f>
        <v>0</v>
      </c>
      <c r="BE777" s="165">
        <f>IF(M777="snížená",J777,0)</f>
        <v>0</v>
      </c>
      <c r="BF777" s="165">
        <f>IF(M777="zákl. přenesená",J777,0)</f>
        <v>0</v>
      </c>
      <c r="BG777" s="165">
        <f>IF(M777="sníž. přenesená",J777,0)</f>
        <v>0</v>
      </c>
      <c r="BH777" s="165">
        <f>IF(M777="nulová",J777,0)</f>
        <v>0</v>
      </c>
      <c r="BI777" s="20" t="s">
        <v>76</v>
      </c>
      <c r="BJ777" s="165">
        <f>ROUND(I777*H777,2)</f>
        <v>0</v>
      </c>
      <c r="BK777" s="20" t="s">
        <v>120</v>
      </c>
      <c r="BL777" s="20" t="s">
        <v>1038</v>
      </c>
    </row>
    <row r="778" spans="2:64" s="1" customFormat="1" ht="15">
      <c r="B778" s="37"/>
      <c r="C778" s="241"/>
      <c r="D778" s="235" t="s">
        <v>365</v>
      </c>
      <c r="E778" s="235"/>
      <c r="F778" s="235"/>
      <c r="G778" s="235"/>
      <c r="H778" s="235"/>
      <c r="I778" s="245"/>
      <c r="J778" s="245">
        <f>SUM(J779:J804)</f>
        <v>0</v>
      </c>
      <c r="K778" s="37"/>
      <c r="L778" s="177"/>
      <c r="M778" s="38"/>
      <c r="N778" s="38"/>
      <c r="O778" s="38"/>
      <c r="P778" s="38"/>
      <c r="Q778" s="38"/>
      <c r="R778" s="38"/>
      <c r="S778" s="65"/>
      <c r="AS778" s="20" t="s">
        <v>131</v>
      </c>
      <c r="AT778" s="20" t="s">
        <v>123</v>
      </c>
    </row>
    <row r="779" spans="2:64" s="1" customFormat="1" ht="51" customHeight="1">
      <c r="B779" s="153"/>
      <c r="C779" s="154" t="s">
        <v>1059</v>
      </c>
      <c r="D779" s="154" t="s">
        <v>118</v>
      </c>
      <c r="E779" s="155" t="s">
        <v>254</v>
      </c>
      <c r="F779" s="242" t="s">
        <v>1251</v>
      </c>
      <c r="G779" s="157" t="s">
        <v>252</v>
      </c>
      <c r="H779" s="158">
        <v>33</v>
      </c>
      <c r="I779" s="159"/>
      <c r="J779" s="160">
        <f t="shared" si="10"/>
        <v>0</v>
      </c>
      <c r="K779" s="173"/>
      <c r="L779" s="174" t="s">
        <v>5</v>
      </c>
      <c r="M779" s="175" t="s">
        <v>41</v>
      </c>
      <c r="N779" s="38"/>
      <c r="O779" s="163">
        <f>N779*H779</f>
        <v>0</v>
      </c>
      <c r="P779" s="163">
        <v>0</v>
      </c>
      <c r="Q779" s="163">
        <f>P779*H779</f>
        <v>0</v>
      </c>
      <c r="R779" s="163">
        <v>0</v>
      </c>
      <c r="S779" s="164">
        <f>R779*H779</f>
        <v>0</v>
      </c>
      <c r="AQ779" s="20" t="s">
        <v>122</v>
      </c>
      <c r="AS779" s="20" t="s">
        <v>121</v>
      </c>
      <c r="AT779" s="20" t="s">
        <v>123</v>
      </c>
      <c r="AX779" s="20" t="s">
        <v>117</v>
      </c>
      <c r="BD779" s="165">
        <f>IF(M779="základní",J779,0)</f>
        <v>0</v>
      </c>
      <c r="BE779" s="165">
        <f>IF(M779="snížená",J779,0)</f>
        <v>0</v>
      </c>
      <c r="BF779" s="165">
        <f>IF(M779="zákl. přenesená",J779,0)</f>
        <v>0</v>
      </c>
      <c r="BG779" s="165">
        <f>IF(M779="sníž. přenesená",J779,0)</f>
        <v>0</v>
      </c>
      <c r="BH779" s="165">
        <f>IF(M779="nulová",J779,0)</f>
        <v>0</v>
      </c>
      <c r="BI779" s="20" t="s">
        <v>76</v>
      </c>
      <c r="BJ779" s="165">
        <f>ROUND(I779*H779,2)</f>
        <v>0</v>
      </c>
      <c r="BK779" s="20" t="s">
        <v>120</v>
      </c>
      <c r="BL779" s="20" t="s">
        <v>1040</v>
      </c>
    </row>
    <row r="780" spans="2:64" s="1" customFormat="1" ht="13.5" customHeight="1">
      <c r="B780" s="37"/>
      <c r="C780" s="154" t="s">
        <v>1025</v>
      </c>
      <c r="D780" s="154" t="s">
        <v>118</v>
      </c>
      <c r="E780" s="155" t="s">
        <v>256</v>
      </c>
      <c r="F780" s="242" t="s">
        <v>1252</v>
      </c>
      <c r="G780" s="157" t="s">
        <v>252</v>
      </c>
      <c r="H780" s="158">
        <v>33</v>
      </c>
      <c r="I780" s="171"/>
      <c r="J780" s="172">
        <f t="shared" si="10"/>
        <v>0</v>
      </c>
      <c r="K780" s="37"/>
      <c r="L780" s="177"/>
      <c r="M780" s="38"/>
      <c r="N780" s="38"/>
      <c r="O780" s="38"/>
      <c r="P780" s="38"/>
      <c r="Q780" s="38"/>
      <c r="R780" s="38"/>
      <c r="S780" s="65"/>
      <c r="AS780" s="20" t="s">
        <v>131</v>
      </c>
      <c r="AT780" s="20" t="s">
        <v>123</v>
      </c>
    </row>
    <row r="781" spans="2:64" s="1" customFormat="1" ht="16.5" customHeight="1">
      <c r="B781" s="153"/>
      <c r="C781" s="154" t="s">
        <v>1062</v>
      </c>
      <c r="D781" s="154" t="s">
        <v>118</v>
      </c>
      <c r="E781" s="155" t="s">
        <v>296</v>
      </c>
      <c r="F781" s="242" t="s">
        <v>1253</v>
      </c>
      <c r="G781" s="157" t="s">
        <v>252</v>
      </c>
      <c r="H781" s="158">
        <v>15</v>
      </c>
      <c r="I781" s="159"/>
      <c r="J781" s="160">
        <f t="shared" si="10"/>
        <v>0</v>
      </c>
      <c r="K781" s="37"/>
      <c r="L781" s="161" t="s">
        <v>5</v>
      </c>
      <c r="M781" s="162" t="s">
        <v>41</v>
      </c>
      <c r="N781" s="38"/>
      <c r="O781" s="163">
        <f>N781*H781</f>
        <v>0</v>
      </c>
      <c r="P781" s="163">
        <v>0</v>
      </c>
      <c r="Q781" s="163">
        <f>P781*H781</f>
        <v>0</v>
      </c>
      <c r="R781" s="163">
        <v>0</v>
      </c>
      <c r="S781" s="164">
        <f>R781*H781</f>
        <v>0</v>
      </c>
      <c r="AQ781" s="20" t="s">
        <v>120</v>
      </c>
      <c r="AS781" s="20" t="s">
        <v>118</v>
      </c>
      <c r="AT781" s="20" t="s">
        <v>123</v>
      </c>
      <c r="AX781" s="20" t="s">
        <v>117</v>
      </c>
      <c r="BD781" s="165">
        <f>IF(M781="základní",J781,0)</f>
        <v>0</v>
      </c>
      <c r="BE781" s="165">
        <f>IF(M781="snížená",J781,0)</f>
        <v>0</v>
      </c>
      <c r="BF781" s="165">
        <f>IF(M781="zákl. přenesená",J781,0)</f>
        <v>0</v>
      </c>
      <c r="BG781" s="165">
        <f>IF(M781="sníž. přenesená",J781,0)</f>
        <v>0</v>
      </c>
      <c r="BH781" s="165">
        <f>IF(M781="nulová",J781,0)</f>
        <v>0</v>
      </c>
      <c r="BI781" s="20" t="s">
        <v>76</v>
      </c>
      <c r="BJ781" s="165">
        <f>ROUND(I781*H781,2)</f>
        <v>0</v>
      </c>
      <c r="BK781" s="20" t="s">
        <v>120</v>
      </c>
      <c r="BL781" s="20" t="s">
        <v>1043</v>
      </c>
    </row>
    <row r="782" spans="2:64" s="1" customFormat="1">
      <c r="B782" s="37"/>
      <c r="C782" s="154" t="s">
        <v>1029</v>
      </c>
      <c r="D782" s="154" t="s">
        <v>118</v>
      </c>
      <c r="E782" s="155" t="s">
        <v>298</v>
      </c>
      <c r="F782" s="242" t="s">
        <v>1254</v>
      </c>
      <c r="G782" s="157" t="s">
        <v>252</v>
      </c>
      <c r="H782" s="158">
        <v>12</v>
      </c>
      <c r="I782" s="171"/>
      <c r="J782" s="172">
        <f t="shared" si="10"/>
        <v>0</v>
      </c>
      <c r="K782" s="37"/>
      <c r="L782" s="177"/>
      <c r="M782" s="38"/>
      <c r="N782" s="38"/>
      <c r="O782" s="38"/>
      <c r="P782" s="38"/>
      <c r="Q782" s="38"/>
      <c r="R782" s="38"/>
      <c r="S782" s="65"/>
      <c r="AS782" s="20" t="s">
        <v>131</v>
      </c>
      <c r="AT782" s="20" t="s">
        <v>123</v>
      </c>
    </row>
    <row r="783" spans="2:64" s="1" customFormat="1" ht="25.5" customHeight="1">
      <c r="B783" s="153"/>
      <c r="C783" s="238" t="s">
        <v>1065</v>
      </c>
      <c r="D783" s="238" t="s">
        <v>121</v>
      </c>
      <c r="E783" s="232" t="s">
        <v>300</v>
      </c>
      <c r="F783" s="243" t="s">
        <v>301</v>
      </c>
      <c r="G783" s="239" t="s">
        <v>249</v>
      </c>
      <c r="H783" s="240">
        <v>4.8</v>
      </c>
      <c r="I783" s="159"/>
      <c r="J783" s="160">
        <f t="shared" si="10"/>
        <v>0</v>
      </c>
      <c r="K783" s="173"/>
      <c r="L783" s="174" t="s">
        <v>5</v>
      </c>
      <c r="M783" s="175" t="s">
        <v>41</v>
      </c>
      <c r="N783" s="38"/>
      <c r="O783" s="163">
        <f>N783*H783</f>
        <v>0</v>
      </c>
      <c r="P783" s="163">
        <v>0</v>
      </c>
      <c r="Q783" s="163">
        <f>P783*H783</f>
        <v>0</v>
      </c>
      <c r="R783" s="163">
        <v>0</v>
      </c>
      <c r="S783" s="164">
        <f>R783*H783</f>
        <v>0</v>
      </c>
      <c r="AQ783" s="20" t="s">
        <v>122</v>
      </c>
      <c r="AS783" s="20" t="s">
        <v>121</v>
      </c>
      <c r="AT783" s="20" t="s">
        <v>123</v>
      </c>
      <c r="AX783" s="20" t="s">
        <v>117</v>
      </c>
      <c r="BD783" s="165">
        <f>IF(M783="základní",J783,0)</f>
        <v>0</v>
      </c>
      <c r="BE783" s="165">
        <f>IF(M783="snížená",J783,0)</f>
        <v>0</v>
      </c>
      <c r="BF783" s="165">
        <f>IF(M783="zákl. přenesená",J783,0)</f>
        <v>0</v>
      </c>
      <c r="BG783" s="165">
        <f>IF(M783="sníž. přenesená",J783,0)</f>
        <v>0</v>
      </c>
      <c r="BH783" s="165">
        <f>IF(M783="nulová",J783,0)</f>
        <v>0</v>
      </c>
      <c r="BI783" s="20" t="s">
        <v>76</v>
      </c>
      <c r="BJ783" s="165">
        <f>ROUND(I783*H783,2)</f>
        <v>0</v>
      </c>
      <c r="BK783" s="20" t="s">
        <v>120</v>
      </c>
      <c r="BL783" s="20" t="s">
        <v>1046</v>
      </c>
    </row>
    <row r="784" spans="2:64" s="1" customFormat="1">
      <c r="B784" s="37"/>
      <c r="C784" s="154" t="s">
        <v>1032</v>
      </c>
      <c r="D784" s="154" t="s">
        <v>118</v>
      </c>
      <c r="E784" s="155" t="s">
        <v>305</v>
      </c>
      <c r="F784" s="242" t="s">
        <v>1255</v>
      </c>
      <c r="G784" s="157" t="s">
        <v>252</v>
      </c>
      <c r="H784" s="158">
        <v>6</v>
      </c>
      <c r="I784" s="171"/>
      <c r="J784" s="172">
        <f t="shared" si="10"/>
        <v>0</v>
      </c>
      <c r="K784" s="37"/>
      <c r="L784" s="177"/>
      <c r="M784" s="38"/>
      <c r="N784" s="38"/>
      <c r="O784" s="38"/>
      <c r="P784" s="38"/>
      <c r="Q784" s="38"/>
      <c r="R784" s="38"/>
      <c r="S784" s="65"/>
      <c r="AS784" s="20" t="s">
        <v>131</v>
      </c>
      <c r="AT784" s="20" t="s">
        <v>123</v>
      </c>
    </row>
    <row r="785" spans="2:64" s="1" customFormat="1" ht="16.5" customHeight="1">
      <c r="B785" s="153"/>
      <c r="C785" s="154" t="s">
        <v>1068</v>
      </c>
      <c r="D785" s="154" t="s">
        <v>118</v>
      </c>
      <c r="E785" s="155" t="s">
        <v>307</v>
      </c>
      <c r="F785" s="242" t="s">
        <v>1256</v>
      </c>
      <c r="G785" s="157" t="s">
        <v>119</v>
      </c>
      <c r="H785" s="158">
        <v>200</v>
      </c>
      <c r="I785" s="159"/>
      <c r="J785" s="160">
        <f t="shared" si="10"/>
        <v>0</v>
      </c>
      <c r="K785" s="37"/>
      <c r="L785" s="161" t="s">
        <v>5</v>
      </c>
      <c r="M785" s="162" t="s">
        <v>41</v>
      </c>
      <c r="N785" s="38"/>
      <c r="O785" s="163">
        <f>N785*H785</f>
        <v>0</v>
      </c>
      <c r="P785" s="163">
        <v>0</v>
      </c>
      <c r="Q785" s="163">
        <f>P785*H785</f>
        <v>0</v>
      </c>
      <c r="R785" s="163">
        <v>0</v>
      </c>
      <c r="S785" s="164">
        <f>R785*H785</f>
        <v>0</v>
      </c>
      <c r="AQ785" s="20" t="s">
        <v>120</v>
      </c>
      <c r="AS785" s="20" t="s">
        <v>118</v>
      </c>
      <c r="AT785" s="20" t="s">
        <v>123</v>
      </c>
      <c r="AX785" s="20" t="s">
        <v>117</v>
      </c>
      <c r="BD785" s="165">
        <f>IF(M785="základní",J785,0)</f>
        <v>0</v>
      </c>
      <c r="BE785" s="165">
        <f>IF(M785="snížená",J785,0)</f>
        <v>0</v>
      </c>
      <c r="BF785" s="165">
        <f>IF(M785="zákl. přenesená",J785,0)</f>
        <v>0</v>
      </c>
      <c r="BG785" s="165">
        <f>IF(M785="sníž. přenesená",J785,0)</f>
        <v>0</v>
      </c>
      <c r="BH785" s="165">
        <f>IF(M785="nulová",J785,0)</f>
        <v>0</v>
      </c>
      <c r="BI785" s="20" t="s">
        <v>76</v>
      </c>
      <c r="BJ785" s="165">
        <f>ROUND(I785*H785,2)</f>
        <v>0</v>
      </c>
      <c r="BK785" s="20" t="s">
        <v>120</v>
      </c>
      <c r="BL785" s="20" t="s">
        <v>1048</v>
      </c>
    </row>
    <row r="786" spans="2:64" s="1" customFormat="1">
      <c r="B786" s="37"/>
      <c r="C786" s="154" t="s">
        <v>1036</v>
      </c>
      <c r="D786" s="154" t="s">
        <v>118</v>
      </c>
      <c r="E786" s="155" t="s">
        <v>286</v>
      </c>
      <c r="F786" s="242" t="s">
        <v>1257</v>
      </c>
      <c r="G786" s="157" t="s">
        <v>119</v>
      </c>
      <c r="H786" s="158">
        <v>0.5</v>
      </c>
      <c r="I786" s="171"/>
      <c r="J786" s="172">
        <f t="shared" si="10"/>
        <v>0</v>
      </c>
      <c r="K786" s="37"/>
      <c r="L786" s="177"/>
      <c r="M786" s="38"/>
      <c r="N786" s="38"/>
      <c r="O786" s="38"/>
      <c r="P786" s="38"/>
      <c r="Q786" s="38"/>
      <c r="R786" s="38"/>
      <c r="S786" s="65"/>
      <c r="AS786" s="20" t="s">
        <v>143</v>
      </c>
      <c r="AT786" s="20" t="s">
        <v>123</v>
      </c>
    </row>
    <row r="787" spans="2:64" s="1" customFormat="1">
      <c r="B787" s="37"/>
      <c r="C787" s="154" t="s">
        <v>1071</v>
      </c>
      <c r="D787" s="154" t="s">
        <v>118</v>
      </c>
      <c r="E787" s="155" t="s">
        <v>251</v>
      </c>
      <c r="F787" s="242" t="s">
        <v>1258</v>
      </c>
      <c r="G787" s="157" t="s">
        <v>252</v>
      </c>
      <c r="H787" s="158">
        <v>30.3</v>
      </c>
      <c r="I787" s="159"/>
      <c r="J787" s="160">
        <f t="shared" si="10"/>
        <v>0</v>
      </c>
      <c r="K787" s="37"/>
      <c r="L787" s="177"/>
      <c r="M787" s="38"/>
      <c r="N787" s="38"/>
      <c r="O787" s="38"/>
      <c r="P787" s="38"/>
      <c r="Q787" s="38"/>
      <c r="R787" s="38"/>
      <c r="S787" s="65"/>
      <c r="AS787" s="20" t="s">
        <v>131</v>
      </c>
      <c r="AT787" s="20" t="s">
        <v>123</v>
      </c>
    </row>
    <row r="788" spans="2:64" s="1" customFormat="1" ht="16.5" customHeight="1">
      <c r="B788" s="153"/>
      <c r="C788" s="154" t="s">
        <v>1040</v>
      </c>
      <c r="D788" s="154" t="s">
        <v>118</v>
      </c>
      <c r="E788" s="155" t="s">
        <v>1078</v>
      </c>
      <c r="F788" s="242" t="s">
        <v>1259</v>
      </c>
      <c r="G788" s="157" t="s">
        <v>252</v>
      </c>
      <c r="H788" s="158">
        <v>16.951000000000001</v>
      </c>
      <c r="I788" s="171"/>
      <c r="J788" s="172">
        <f t="shared" si="10"/>
        <v>0</v>
      </c>
      <c r="K788" s="173"/>
      <c r="L788" s="174" t="s">
        <v>5</v>
      </c>
      <c r="M788" s="175" t="s">
        <v>41</v>
      </c>
      <c r="N788" s="38"/>
      <c r="O788" s="163">
        <f>N788*H788</f>
        <v>0</v>
      </c>
      <c r="P788" s="163">
        <v>0</v>
      </c>
      <c r="Q788" s="163">
        <f>P788*H788</f>
        <v>0</v>
      </c>
      <c r="R788" s="163">
        <v>0</v>
      </c>
      <c r="S788" s="164">
        <f>R788*H788</f>
        <v>0</v>
      </c>
      <c r="AQ788" s="20" t="s">
        <v>122</v>
      </c>
      <c r="AS788" s="20" t="s">
        <v>121</v>
      </c>
      <c r="AT788" s="20" t="s">
        <v>123</v>
      </c>
      <c r="AX788" s="20" t="s">
        <v>117</v>
      </c>
      <c r="BD788" s="165">
        <f>IF(M788="základní",J788,0)</f>
        <v>0</v>
      </c>
      <c r="BE788" s="165">
        <f>IF(M788="snížená",J788,0)</f>
        <v>0</v>
      </c>
      <c r="BF788" s="165">
        <f>IF(M788="zákl. přenesená",J788,0)</f>
        <v>0</v>
      </c>
      <c r="BG788" s="165">
        <f>IF(M788="sníž. přenesená",J788,0)</f>
        <v>0</v>
      </c>
      <c r="BH788" s="165">
        <f>IF(M788="nulová",J788,0)</f>
        <v>0</v>
      </c>
      <c r="BI788" s="20" t="s">
        <v>76</v>
      </c>
      <c r="BJ788" s="165">
        <f>ROUND(I788*H788,2)</f>
        <v>0</v>
      </c>
      <c r="BK788" s="20" t="s">
        <v>120</v>
      </c>
      <c r="BL788" s="20" t="s">
        <v>1049</v>
      </c>
    </row>
    <row r="789" spans="2:64" s="1" customFormat="1">
      <c r="B789" s="37"/>
      <c r="C789" s="154" t="s">
        <v>1074</v>
      </c>
      <c r="D789" s="154" t="s">
        <v>118</v>
      </c>
      <c r="E789" s="155" t="s">
        <v>1081</v>
      </c>
      <c r="F789" s="242" t="s">
        <v>1260</v>
      </c>
      <c r="G789" s="157" t="s">
        <v>252</v>
      </c>
      <c r="H789" s="158">
        <v>16.951000000000001</v>
      </c>
      <c r="I789" s="159"/>
      <c r="J789" s="160">
        <f t="shared" si="10"/>
        <v>0</v>
      </c>
      <c r="K789" s="37"/>
      <c r="L789" s="177"/>
      <c r="M789" s="38"/>
      <c r="N789" s="38"/>
      <c r="O789" s="38"/>
      <c r="P789" s="38"/>
      <c r="Q789" s="38"/>
      <c r="R789" s="38"/>
      <c r="S789" s="65"/>
      <c r="AS789" s="20" t="s">
        <v>131</v>
      </c>
      <c r="AT789" s="20" t="s">
        <v>123</v>
      </c>
    </row>
    <row r="790" spans="2:64" s="1" customFormat="1" ht="16.5" customHeight="1">
      <c r="B790" s="153"/>
      <c r="C790" s="154" t="s">
        <v>1046</v>
      </c>
      <c r="D790" s="154" t="s">
        <v>118</v>
      </c>
      <c r="E790" s="155" t="s">
        <v>258</v>
      </c>
      <c r="F790" s="242" t="s">
        <v>1261</v>
      </c>
      <c r="G790" s="157" t="s">
        <v>252</v>
      </c>
      <c r="H790" s="158">
        <v>33.597000000000001</v>
      </c>
      <c r="I790" s="171"/>
      <c r="J790" s="172">
        <f t="shared" si="10"/>
        <v>0</v>
      </c>
      <c r="K790" s="173"/>
      <c r="L790" s="174" t="s">
        <v>5</v>
      </c>
      <c r="M790" s="175" t="s">
        <v>41</v>
      </c>
      <c r="N790" s="38"/>
      <c r="O790" s="163">
        <f>N790*H790</f>
        <v>0</v>
      </c>
      <c r="P790" s="163">
        <v>0</v>
      </c>
      <c r="Q790" s="163">
        <f>P790*H790</f>
        <v>0</v>
      </c>
      <c r="R790" s="163">
        <v>0</v>
      </c>
      <c r="S790" s="164">
        <f>R790*H790</f>
        <v>0</v>
      </c>
      <c r="AQ790" s="20" t="s">
        <v>122</v>
      </c>
      <c r="AS790" s="20" t="s">
        <v>121</v>
      </c>
      <c r="AT790" s="20" t="s">
        <v>123</v>
      </c>
      <c r="AX790" s="20" t="s">
        <v>117</v>
      </c>
      <c r="BD790" s="165">
        <f>IF(M790="základní",J790,0)</f>
        <v>0</v>
      </c>
      <c r="BE790" s="165">
        <f>IF(M790="snížená",J790,0)</f>
        <v>0</v>
      </c>
      <c r="BF790" s="165">
        <f>IF(M790="zákl. přenesená",J790,0)</f>
        <v>0</v>
      </c>
      <c r="BG790" s="165">
        <f>IF(M790="sníž. přenesená",J790,0)</f>
        <v>0</v>
      </c>
      <c r="BH790" s="165">
        <f>IF(M790="nulová",J790,0)</f>
        <v>0</v>
      </c>
      <c r="BI790" s="20" t="s">
        <v>76</v>
      </c>
      <c r="BJ790" s="165">
        <f>ROUND(I790*H790,2)</f>
        <v>0</v>
      </c>
      <c r="BK790" s="20" t="s">
        <v>120</v>
      </c>
      <c r="BL790" s="20" t="s">
        <v>1051</v>
      </c>
    </row>
    <row r="791" spans="2:64" s="1" customFormat="1" ht="13.5" customHeight="1">
      <c r="B791" s="37"/>
      <c r="C791" s="154" t="s">
        <v>1077</v>
      </c>
      <c r="D791" s="154" t="s">
        <v>118</v>
      </c>
      <c r="E791" s="155" t="s">
        <v>261</v>
      </c>
      <c r="F791" s="242" t="s">
        <v>1262</v>
      </c>
      <c r="G791" s="157" t="s">
        <v>252</v>
      </c>
      <c r="H791" s="158">
        <v>335.97</v>
      </c>
      <c r="I791" s="159"/>
      <c r="J791" s="160">
        <f t="shared" si="10"/>
        <v>0</v>
      </c>
      <c r="K791" s="37"/>
      <c r="L791" s="177"/>
      <c r="M791" s="38"/>
      <c r="N791" s="38"/>
      <c r="O791" s="38"/>
      <c r="P791" s="38"/>
      <c r="Q791" s="38"/>
      <c r="R791" s="38"/>
      <c r="S791" s="65"/>
      <c r="AS791" s="20" t="s">
        <v>131</v>
      </c>
      <c r="AT791" s="20" t="s">
        <v>123</v>
      </c>
    </row>
    <row r="792" spans="2:64" s="1" customFormat="1" ht="16.5" customHeight="1">
      <c r="B792" s="153"/>
      <c r="C792" s="154" t="s">
        <v>1049</v>
      </c>
      <c r="D792" s="154" t="s">
        <v>118</v>
      </c>
      <c r="E792" s="155" t="s">
        <v>264</v>
      </c>
      <c r="F792" s="242" t="s">
        <v>1263</v>
      </c>
      <c r="G792" s="157" t="s">
        <v>252</v>
      </c>
      <c r="H792" s="158">
        <v>33.597000000000001</v>
      </c>
      <c r="I792" s="171"/>
      <c r="J792" s="172">
        <f t="shared" si="10"/>
        <v>0</v>
      </c>
      <c r="K792" s="173"/>
      <c r="L792" s="174" t="s">
        <v>5</v>
      </c>
      <c r="M792" s="175" t="s">
        <v>41</v>
      </c>
      <c r="N792" s="38"/>
      <c r="O792" s="163">
        <f>N792*H792</f>
        <v>0</v>
      </c>
      <c r="P792" s="163">
        <v>0</v>
      </c>
      <c r="Q792" s="163">
        <f>P792*H792</f>
        <v>0</v>
      </c>
      <c r="R792" s="163">
        <v>0</v>
      </c>
      <c r="S792" s="164">
        <f>R792*H792</f>
        <v>0</v>
      </c>
      <c r="AQ792" s="20" t="s">
        <v>122</v>
      </c>
      <c r="AS792" s="20" t="s">
        <v>121</v>
      </c>
      <c r="AT792" s="20" t="s">
        <v>123</v>
      </c>
      <c r="AX792" s="20" t="s">
        <v>117</v>
      </c>
      <c r="BD792" s="165">
        <f>IF(M792="základní",J792,0)</f>
        <v>0</v>
      </c>
      <c r="BE792" s="165">
        <f>IF(M792="snížená",J792,0)</f>
        <v>0</v>
      </c>
      <c r="BF792" s="165">
        <f>IF(M792="zákl. přenesená",J792,0)</f>
        <v>0</v>
      </c>
      <c r="BG792" s="165">
        <f>IF(M792="sníž. přenesená",J792,0)</f>
        <v>0</v>
      </c>
      <c r="BH792" s="165">
        <f>IF(M792="nulová",J792,0)</f>
        <v>0</v>
      </c>
      <c r="BI792" s="20" t="s">
        <v>76</v>
      </c>
      <c r="BJ792" s="165">
        <f>ROUND(I792*H792,2)</f>
        <v>0</v>
      </c>
      <c r="BK792" s="20" t="s">
        <v>120</v>
      </c>
      <c r="BL792" s="20" t="s">
        <v>1052</v>
      </c>
    </row>
    <row r="793" spans="2:64" s="1" customFormat="1">
      <c r="B793" s="37"/>
      <c r="C793" s="154" t="s">
        <v>1084</v>
      </c>
      <c r="D793" s="154" t="s">
        <v>118</v>
      </c>
      <c r="E793" s="155" t="s">
        <v>267</v>
      </c>
      <c r="F793" s="242" t="s">
        <v>268</v>
      </c>
      <c r="G793" s="157" t="s">
        <v>252</v>
      </c>
      <c r="H793" s="158">
        <v>33.597000000000001</v>
      </c>
      <c r="I793" s="159"/>
      <c r="J793" s="160">
        <f t="shared" si="10"/>
        <v>0</v>
      </c>
      <c r="K793" s="37"/>
      <c r="L793" s="177"/>
      <c r="M793" s="38"/>
      <c r="N793" s="38"/>
      <c r="O793" s="38"/>
      <c r="P793" s="38"/>
      <c r="Q793" s="38"/>
      <c r="R793" s="38"/>
      <c r="S793" s="65"/>
      <c r="AS793" s="20" t="s">
        <v>131</v>
      </c>
      <c r="AT793" s="20" t="s">
        <v>123</v>
      </c>
    </row>
    <row r="794" spans="2:64" s="1" customFormat="1" ht="25.5" customHeight="1">
      <c r="B794" s="153"/>
      <c r="C794" s="154" t="s">
        <v>1051</v>
      </c>
      <c r="D794" s="154" t="s">
        <v>118</v>
      </c>
      <c r="E794" s="155" t="s">
        <v>270</v>
      </c>
      <c r="F794" s="242" t="s">
        <v>1264</v>
      </c>
      <c r="G794" s="157" t="s">
        <v>249</v>
      </c>
      <c r="H794" s="158">
        <v>67.194000000000003</v>
      </c>
      <c r="I794" s="171"/>
      <c r="J794" s="172">
        <f t="shared" si="10"/>
        <v>0</v>
      </c>
      <c r="K794" s="37"/>
      <c r="L794" s="161" t="s">
        <v>5</v>
      </c>
      <c r="M794" s="162" t="s">
        <v>41</v>
      </c>
      <c r="N794" s="38"/>
      <c r="O794" s="163">
        <f>N794*H794</f>
        <v>0</v>
      </c>
      <c r="P794" s="163">
        <v>0</v>
      </c>
      <c r="Q794" s="163">
        <f>P794*H794</f>
        <v>0</v>
      </c>
      <c r="R794" s="163">
        <v>0</v>
      </c>
      <c r="S794" s="164">
        <f>R794*H794</f>
        <v>0</v>
      </c>
      <c r="AQ794" s="20" t="s">
        <v>120</v>
      </c>
      <c r="AS794" s="20" t="s">
        <v>118</v>
      </c>
      <c r="AT794" s="20" t="s">
        <v>123</v>
      </c>
      <c r="AX794" s="20" t="s">
        <v>117</v>
      </c>
      <c r="BD794" s="165">
        <f>IF(M794="základní",J794,0)</f>
        <v>0</v>
      </c>
      <c r="BE794" s="165">
        <f>IF(M794="snížená",J794,0)</f>
        <v>0</v>
      </c>
      <c r="BF794" s="165">
        <f>IF(M794="zákl. přenesená",J794,0)</f>
        <v>0</v>
      </c>
      <c r="BG794" s="165">
        <f>IF(M794="sníž. přenesená",J794,0)</f>
        <v>0</v>
      </c>
      <c r="BH794" s="165">
        <f>IF(M794="nulová",J794,0)</f>
        <v>0</v>
      </c>
      <c r="BI794" s="20" t="s">
        <v>76</v>
      </c>
      <c r="BJ794" s="165">
        <f>ROUND(I794*H794,2)</f>
        <v>0</v>
      </c>
      <c r="BK794" s="20" t="s">
        <v>120</v>
      </c>
      <c r="BL794" s="20" t="s">
        <v>1054</v>
      </c>
    </row>
    <row r="795" spans="2:64" s="1" customFormat="1">
      <c r="B795" s="37"/>
      <c r="C795" s="154" t="s">
        <v>1087</v>
      </c>
      <c r="D795" s="154" t="s">
        <v>118</v>
      </c>
      <c r="E795" s="155" t="s">
        <v>272</v>
      </c>
      <c r="F795" s="242" t="s">
        <v>1265</v>
      </c>
      <c r="G795" s="157" t="s">
        <v>274</v>
      </c>
      <c r="H795" s="158">
        <v>91.89</v>
      </c>
      <c r="I795" s="159"/>
      <c r="J795" s="160">
        <f t="shared" si="10"/>
        <v>0</v>
      </c>
      <c r="K795" s="37"/>
      <c r="L795" s="177"/>
      <c r="M795" s="38"/>
      <c r="N795" s="38"/>
      <c r="O795" s="38"/>
      <c r="P795" s="38"/>
      <c r="Q795" s="38"/>
      <c r="R795" s="38"/>
      <c r="S795" s="65"/>
      <c r="AS795" s="20" t="s">
        <v>131</v>
      </c>
      <c r="AT795" s="20" t="s">
        <v>123</v>
      </c>
    </row>
    <row r="796" spans="2:64" s="1" customFormat="1" ht="16.5" customHeight="1">
      <c r="B796" s="153"/>
      <c r="C796" s="154" t="s">
        <v>1052</v>
      </c>
      <c r="D796" s="154" t="s">
        <v>118</v>
      </c>
      <c r="E796" s="155" t="s">
        <v>1094</v>
      </c>
      <c r="F796" s="242" t="s">
        <v>1266</v>
      </c>
      <c r="G796" s="157" t="s">
        <v>274</v>
      </c>
      <c r="H796" s="158">
        <v>300</v>
      </c>
      <c r="I796" s="171"/>
      <c r="J796" s="172">
        <f t="shared" si="10"/>
        <v>0</v>
      </c>
      <c r="K796" s="173"/>
      <c r="L796" s="174" t="s">
        <v>5</v>
      </c>
      <c r="M796" s="175" t="s">
        <v>41</v>
      </c>
      <c r="N796" s="38"/>
      <c r="O796" s="163">
        <f>N796*H796</f>
        <v>0</v>
      </c>
      <c r="P796" s="163">
        <v>0</v>
      </c>
      <c r="Q796" s="163">
        <f>P796*H796</f>
        <v>0</v>
      </c>
      <c r="R796" s="163">
        <v>0</v>
      </c>
      <c r="S796" s="164">
        <f>R796*H796</f>
        <v>0</v>
      </c>
      <c r="AQ796" s="20" t="s">
        <v>122</v>
      </c>
      <c r="AS796" s="20" t="s">
        <v>121</v>
      </c>
      <c r="AT796" s="20" t="s">
        <v>123</v>
      </c>
      <c r="AX796" s="20" t="s">
        <v>117</v>
      </c>
      <c r="BD796" s="165">
        <f>IF(M796="základní",J796,0)</f>
        <v>0</v>
      </c>
      <c r="BE796" s="165">
        <f>IF(M796="snížená",J796,0)</f>
        <v>0</v>
      </c>
      <c r="BF796" s="165">
        <f>IF(M796="zákl. přenesená",J796,0)</f>
        <v>0</v>
      </c>
      <c r="BG796" s="165">
        <f>IF(M796="sníž. přenesená",J796,0)</f>
        <v>0</v>
      </c>
      <c r="BH796" s="165">
        <f>IF(M796="nulová",J796,0)</f>
        <v>0</v>
      </c>
      <c r="BI796" s="20" t="s">
        <v>76</v>
      </c>
      <c r="BJ796" s="165">
        <f>ROUND(I796*H796,2)</f>
        <v>0</v>
      </c>
      <c r="BK796" s="20" t="s">
        <v>120</v>
      </c>
      <c r="BL796" s="20" t="s">
        <v>1055</v>
      </c>
    </row>
    <row r="797" spans="2:64" s="1" customFormat="1">
      <c r="B797" s="37"/>
      <c r="C797" s="154" t="s">
        <v>1090</v>
      </c>
      <c r="D797" s="154" t="s">
        <v>118</v>
      </c>
      <c r="E797" s="155" t="s">
        <v>1097</v>
      </c>
      <c r="F797" s="242" t="s">
        <v>1267</v>
      </c>
      <c r="G797" s="157" t="s">
        <v>274</v>
      </c>
      <c r="H797" s="158">
        <v>300</v>
      </c>
      <c r="I797" s="159"/>
      <c r="J797" s="160">
        <f t="shared" si="10"/>
        <v>0</v>
      </c>
      <c r="K797" s="37"/>
      <c r="L797" s="177"/>
      <c r="M797" s="38"/>
      <c r="N797" s="38"/>
      <c r="O797" s="38"/>
      <c r="P797" s="38"/>
      <c r="Q797" s="38"/>
      <c r="R797" s="38"/>
      <c r="S797" s="65"/>
      <c r="AS797" s="20" t="s">
        <v>131</v>
      </c>
      <c r="AT797" s="20" t="s">
        <v>123</v>
      </c>
    </row>
    <row r="798" spans="2:64" s="1" customFormat="1" ht="25.5" customHeight="1">
      <c r="B798" s="153"/>
      <c r="C798" s="154" t="s">
        <v>1055</v>
      </c>
      <c r="D798" s="154" t="s">
        <v>118</v>
      </c>
      <c r="E798" s="155" t="s">
        <v>1101</v>
      </c>
      <c r="F798" s="242" t="s">
        <v>1268</v>
      </c>
      <c r="G798" s="157" t="s">
        <v>274</v>
      </c>
      <c r="H798" s="158">
        <v>300</v>
      </c>
      <c r="I798" s="171"/>
      <c r="J798" s="172">
        <f t="shared" si="10"/>
        <v>0</v>
      </c>
      <c r="K798" s="37"/>
      <c r="L798" s="161" t="s">
        <v>5</v>
      </c>
      <c r="M798" s="162" t="s">
        <v>41</v>
      </c>
      <c r="N798" s="38"/>
      <c r="O798" s="163">
        <f>N798*H798</f>
        <v>0</v>
      </c>
      <c r="P798" s="163">
        <v>0</v>
      </c>
      <c r="Q798" s="163">
        <f>P798*H798</f>
        <v>0</v>
      </c>
      <c r="R798" s="163">
        <v>0</v>
      </c>
      <c r="S798" s="164">
        <f>R798*H798</f>
        <v>0</v>
      </c>
      <c r="AQ798" s="20" t="s">
        <v>120</v>
      </c>
      <c r="AS798" s="20" t="s">
        <v>118</v>
      </c>
      <c r="AT798" s="20" t="s">
        <v>123</v>
      </c>
      <c r="AX798" s="20" t="s">
        <v>117</v>
      </c>
      <c r="BD798" s="165">
        <f>IF(M798="základní",J798,0)</f>
        <v>0</v>
      </c>
      <c r="BE798" s="165">
        <f>IF(M798="snížená",J798,0)</f>
        <v>0</v>
      </c>
      <c r="BF798" s="165">
        <f>IF(M798="zákl. přenesená",J798,0)</f>
        <v>0</v>
      </c>
      <c r="BG798" s="165">
        <f>IF(M798="sníž. přenesená",J798,0)</f>
        <v>0</v>
      </c>
      <c r="BH798" s="165">
        <f>IF(M798="nulová",J798,0)</f>
        <v>0</v>
      </c>
      <c r="BI798" s="20" t="s">
        <v>76</v>
      </c>
      <c r="BJ798" s="165">
        <f>ROUND(I798*H798,2)</f>
        <v>0</v>
      </c>
      <c r="BK798" s="20" t="s">
        <v>120</v>
      </c>
      <c r="BL798" s="20" t="s">
        <v>1057</v>
      </c>
    </row>
    <row r="799" spans="2:64" s="1" customFormat="1" ht="13.5" customHeight="1">
      <c r="B799" s="37"/>
      <c r="C799" s="154" t="s">
        <v>1093</v>
      </c>
      <c r="D799" s="154" t="s">
        <v>118</v>
      </c>
      <c r="E799" s="155" t="s">
        <v>1104</v>
      </c>
      <c r="F799" s="242" t="s">
        <v>1269</v>
      </c>
      <c r="G799" s="157" t="s">
        <v>274</v>
      </c>
      <c r="H799" s="158">
        <v>300</v>
      </c>
      <c r="I799" s="159"/>
      <c r="J799" s="160">
        <f t="shared" si="10"/>
        <v>0</v>
      </c>
      <c r="K799" s="37"/>
      <c r="L799" s="177"/>
      <c r="M799" s="38"/>
      <c r="N799" s="38"/>
      <c r="O799" s="38"/>
      <c r="P799" s="38"/>
      <c r="Q799" s="38"/>
      <c r="R799" s="38"/>
      <c r="S799" s="65"/>
      <c r="AS799" s="20" t="s">
        <v>131</v>
      </c>
      <c r="AT799" s="20" t="s">
        <v>123</v>
      </c>
    </row>
    <row r="800" spans="2:64" s="1" customFormat="1" ht="16.5" customHeight="1">
      <c r="B800" s="153"/>
      <c r="C800" s="238" t="s">
        <v>1058</v>
      </c>
      <c r="D800" s="238" t="s">
        <v>121</v>
      </c>
      <c r="E800" s="232" t="s">
        <v>1108</v>
      </c>
      <c r="F800" s="243" t="s">
        <v>1109</v>
      </c>
      <c r="G800" s="239" t="s">
        <v>274</v>
      </c>
      <c r="H800" s="240">
        <v>300</v>
      </c>
      <c r="I800" s="171"/>
      <c r="J800" s="172">
        <f t="shared" si="10"/>
        <v>0</v>
      </c>
      <c r="K800" s="173"/>
      <c r="L800" s="174" t="s">
        <v>5</v>
      </c>
      <c r="M800" s="175" t="s">
        <v>41</v>
      </c>
      <c r="N800" s="38"/>
      <c r="O800" s="163">
        <f>N800*H800</f>
        <v>0</v>
      </c>
      <c r="P800" s="163">
        <v>0</v>
      </c>
      <c r="Q800" s="163">
        <f>P800*H800</f>
        <v>0</v>
      </c>
      <c r="R800" s="163">
        <v>0</v>
      </c>
      <c r="S800" s="164">
        <f>R800*H800</f>
        <v>0</v>
      </c>
      <c r="AQ800" s="20" t="s">
        <v>122</v>
      </c>
      <c r="AS800" s="20" t="s">
        <v>121</v>
      </c>
      <c r="AT800" s="20" t="s">
        <v>123</v>
      </c>
      <c r="AX800" s="20" t="s">
        <v>117</v>
      </c>
      <c r="BD800" s="165">
        <f>IF(M800="základní",J800,0)</f>
        <v>0</v>
      </c>
      <c r="BE800" s="165">
        <f>IF(M800="snížená",J800,0)</f>
        <v>0</v>
      </c>
      <c r="BF800" s="165">
        <f>IF(M800="zákl. přenesená",J800,0)</f>
        <v>0</v>
      </c>
      <c r="BG800" s="165">
        <f>IF(M800="sníž. přenesená",J800,0)</f>
        <v>0</v>
      </c>
      <c r="BH800" s="165">
        <f>IF(M800="nulová",J800,0)</f>
        <v>0</v>
      </c>
      <c r="BI800" s="20" t="s">
        <v>76</v>
      </c>
      <c r="BJ800" s="165">
        <f>ROUND(I800*H800,2)</f>
        <v>0</v>
      </c>
      <c r="BK800" s="20" t="s">
        <v>120</v>
      </c>
      <c r="BL800" s="20" t="s">
        <v>1058</v>
      </c>
    </row>
    <row r="801" spans="2:64" s="1" customFormat="1">
      <c r="B801" s="37"/>
      <c r="C801" s="154" t="s">
        <v>1100</v>
      </c>
      <c r="D801" s="154" t="s">
        <v>118</v>
      </c>
      <c r="E801" s="155" t="s">
        <v>1111</v>
      </c>
      <c r="F801" s="242" t="s">
        <v>1270</v>
      </c>
      <c r="G801" s="157" t="s">
        <v>119</v>
      </c>
      <c r="H801" s="158">
        <v>1200.2</v>
      </c>
      <c r="I801" s="159"/>
      <c r="J801" s="160">
        <f t="shared" si="10"/>
        <v>0</v>
      </c>
      <c r="K801" s="37"/>
      <c r="L801" s="177"/>
      <c r="M801" s="38"/>
      <c r="N801" s="38"/>
      <c r="O801" s="38"/>
      <c r="P801" s="38"/>
      <c r="Q801" s="38"/>
      <c r="R801" s="38"/>
      <c r="S801" s="65"/>
      <c r="AS801" s="20" t="s">
        <v>131</v>
      </c>
      <c r="AT801" s="20" t="s">
        <v>123</v>
      </c>
    </row>
    <row r="802" spans="2:64" s="1" customFormat="1" ht="25.5" customHeight="1">
      <c r="B802" s="153"/>
      <c r="C802" s="238" t="s">
        <v>1061</v>
      </c>
      <c r="D802" s="238" t="s">
        <v>121</v>
      </c>
      <c r="E802" s="232" t="s">
        <v>1115</v>
      </c>
      <c r="F802" s="243" t="s">
        <v>1116</v>
      </c>
      <c r="G802" s="239" t="s">
        <v>119</v>
      </c>
      <c r="H802" s="240">
        <v>1200.2</v>
      </c>
      <c r="I802" s="171"/>
      <c r="J802" s="172">
        <f t="shared" si="10"/>
        <v>0</v>
      </c>
      <c r="K802" s="37"/>
      <c r="L802" s="161" t="s">
        <v>5</v>
      </c>
      <c r="M802" s="162" t="s">
        <v>41</v>
      </c>
      <c r="N802" s="38"/>
      <c r="O802" s="163">
        <f>N802*H802</f>
        <v>0</v>
      </c>
      <c r="P802" s="163">
        <v>0</v>
      </c>
      <c r="Q802" s="163">
        <f>P802*H802</f>
        <v>0</v>
      </c>
      <c r="R802" s="163">
        <v>0</v>
      </c>
      <c r="S802" s="164">
        <f>R802*H802</f>
        <v>0</v>
      </c>
      <c r="AQ802" s="20" t="s">
        <v>120</v>
      </c>
      <c r="AS802" s="20" t="s">
        <v>118</v>
      </c>
      <c r="AT802" s="20" t="s">
        <v>123</v>
      </c>
      <c r="AX802" s="20" t="s">
        <v>117</v>
      </c>
      <c r="BD802" s="165">
        <f>IF(M802="základní",J802,0)</f>
        <v>0</v>
      </c>
      <c r="BE802" s="165">
        <f>IF(M802="snížená",J802,0)</f>
        <v>0</v>
      </c>
      <c r="BF802" s="165">
        <f>IF(M802="zákl. přenesená",J802,0)</f>
        <v>0</v>
      </c>
      <c r="BG802" s="165">
        <f>IF(M802="sníž. přenesená",J802,0)</f>
        <v>0</v>
      </c>
      <c r="BH802" s="165">
        <f>IF(M802="nulová",J802,0)</f>
        <v>0</v>
      </c>
      <c r="BI802" s="20" t="s">
        <v>76</v>
      </c>
      <c r="BJ802" s="165">
        <f>ROUND(I802*H802,2)</f>
        <v>0</v>
      </c>
      <c r="BK802" s="20" t="s">
        <v>120</v>
      </c>
      <c r="BL802" s="20" t="s">
        <v>1060</v>
      </c>
    </row>
    <row r="803" spans="2:64" s="1" customFormat="1">
      <c r="B803" s="37"/>
      <c r="C803" s="154" t="s">
        <v>1107</v>
      </c>
      <c r="D803" s="154" t="s">
        <v>118</v>
      </c>
      <c r="E803" s="155" t="s">
        <v>1119</v>
      </c>
      <c r="F803" s="242" t="s">
        <v>1271</v>
      </c>
      <c r="G803" s="157" t="s">
        <v>252</v>
      </c>
      <c r="H803" s="158">
        <v>120.2</v>
      </c>
      <c r="I803" s="159"/>
      <c r="J803" s="160">
        <f t="shared" si="10"/>
        <v>0</v>
      </c>
      <c r="K803" s="37"/>
      <c r="L803" s="177"/>
      <c r="M803" s="38"/>
      <c r="N803" s="38"/>
      <c r="O803" s="38"/>
      <c r="P803" s="38"/>
      <c r="Q803" s="38"/>
      <c r="R803" s="38"/>
      <c r="S803" s="65"/>
      <c r="AS803" s="20" t="s">
        <v>131</v>
      </c>
      <c r="AT803" s="20" t="s">
        <v>123</v>
      </c>
    </row>
    <row r="804" spans="2:64" s="1" customFormat="1" ht="16.5" customHeight="1">
      <c r="B804" s="153"/>
      <c r="C804" s="154" t="s">
        <v>1063</v>
      </c>
      <c r="D804" s="154" t="s">
        <v>118</v>
      </c>
      <c r="E804" s="155" t="s">
        <v>1123</v>
      </c>
      <c r="F804" s="242" t="s">
        <v>1272</v>
      </c>
      <c r="G804" s="157" t="s">
        <v>249</v>
      </c>
      <c r="H804" s="158">
        <v>641.721</v>
      </c>
      <c r="I804" s="171"/>
      <c r="J804" s="172">
        <f t="shared" si="10"/>
        <v>0</v>
      </c>
      <c r="K804" s="173"/>
      <c r="L804" s="174" t="s">
        <v>5</v>
      </c>
      <c r="M804" s="175" t="s">
        <v>41</v>
      </c>
      <c r="N804" s="38"/>
      <c r="O804" s="163">
        <f>N804*H804</f>
        <v>0</v>
      </c>
      <c r="P804" s="163">
        <v>0</v>
      </c>
      <c r="Q804" s="163">
        <f>P804*H804</f>
        <v>0</v>
      </c>
      <c r="R804" s="163">
        <v>0</v>
      </c>
      <c r="S804" s="164">
        <f>R804*H804</f>
        <v>0</v>
      </c>
      <c r="AQ804" s="20" t="s">
        <v>122</v>
      </c>
      <c r="AS804" s="20" t="s">
        <v>121</v>
      </c>
      <c r="AT804" s="20" t="s">
        <v>123</v>
      </c>
      <c r="AX804" s="20" t="s">
        <v>117</v>
      </c>
      <c r="BD804" s="165">
        <f>IF(M804="základní",J804,0)</f>
        <v>0</v>
      </c>
      <c r="BE804" s="165">
        <f>IF(M804="snížená",J804,0)</f>
        <v>0</v>
      </c>
      <c r="BF804" s="165">
        <f>IF(M804="zákl. přenesená",J804,0)</f>
        <v>0</v>
      </c>
      <c r="BG804" s="165">
        <f>IF(M804="sníž. přenesená",J804,0)</f>
        <v>0</v>
      </c>
      <c r="BH804" s="165">
        <f>IF(M804="nulová",J804,0)</f>
        <v>0</v>
      </c>
      <c r="BI804" s="20" t="s">
        <v>76</v>
      </c>
      <c r="BJ804" s="165">
        <f>ROUND(I804*H804,2)</f>
        <v>0</v>
      </c>
      <c r="BK804" s="20" t="s">
        <v>120</v>
      </c>
      <c r="BL804" s="20" t="s">
        <v>1061</v>
      </c>
    </row>
    <row r="805" spans="2:64" s="1" customFormat="1" ht="18">
      <c r="B805" s="37"/>
      <c r="C805" s="241"/>
      <c r="D805" s="236" t="s">
        <v>95</v>
      </c>
      <c r="E805" s="236"/>
      <c r="F805" s="236"/>
      <c r="G805" s="236"/>
      <c r="H805" s="236"/>
      <c r="I805" s="244"/>
      <c r="J805" s="160">
        <f>SUM(J806:J808)</f>
        <v>0</v>
      </c>
      <c r="K805" s="37"/>
      <c r="L805" s="177"/>
      <c r="M805" s="38"/>
      <c r="N805" s="38"/>
      <c r="O805" s="38"/>
      <c r="P805" s="38"/>
      <c r="Q805" s="38"/>
      <c r="R805" s="38"/>
      <c r="S805" s="65"/>
      <c r="AS805" s="20" t="s">
        <v>131</v>
      </c>
      <c r="AT805" s="20" t="s">
        <v>123</v>
      </c>
    </row>
    <row r="806" spans="2:64" s="1" customFormat="1" ht="16.5" customHeight="1">
      <c r="B806" s="153"/>
      <c r="C806" s="154" t="s">
        <v>1114</v>
      </c>
      <c r="D806" s="154" t="s">
        <v>118</v>
      </c>
      <c r="E806" s="155" t="s">
        <v>1127</v>
      </c>
      <c r="F806" s="242" t="s">
        <v>1273</v>
      </c>
      <c r="G806" s="157" t="s">
        <v>223</v>
      </c>
      <c r="H806" s="158">
        <v>40</v>
      </c>
      <c r="I806" s="171"/>
      <c r="J806" s="172">
        <f t="shared" ref="J806:J866" si="11">ROUND(I806*H806,2)</f>
        <v>0</v>
      </c>
      <c r="K806" s="173"/>
      <c r="L806" s="174" t="s">
        <v>5</v>
      </c>
      <c r="M806" s="175" t="s">
        <v>41</v>
      </c>
      <c r="N806" s="38"/>
      <c r="O806" s="163">
        <f>N806*H806</f>
        <v>0</v>
      </c>
      <c r="P806" s="163">
        <v>0</v>
      </c>
      <c r="Q806" s="163">
        <f>P806*H806</f>
        <v>0</v>
      </c>
      <c r="R806" s="163">
        <v>0</v>
      </c>
      <c r="S806" s="164">
        <f>R806*H806</f>
        <v>0</v>
      </c>
      <c r="AQ806" s="20" t="s">
        <v>122</v>
      </c>
      <c r="AS806" s="20" t="s">
        <v>121</v>
      </c>
      <c r="AT806" s="20" t="s">
        <v>123</v>
      </c>
      <c r="AX806" s="20" t="s">
        <v>117</v>
      </c>
      <c r="BD806" s="165">
        <f>IF(M806="základní",J806,0)</f>
        <v>0</v>
      </c>
      <c r="BE806" s="165">
        <f>IF(M806="snížená",J806,0)</f>
        <v>0</v>
      </c>
      <c r="BF806" s="165">
        <f>IF(M806="zákl. přenesená",J806,0)</f>
        <v>0</v>
      </c>
      <c r="BG806" s="165">
        <f>IF(M806="sníž. přenesená",J806,0)</f>
        <v>0</v>
      </c>
      <c r="BH806" s="165">
        <f>IF(M806="nulová",J806,0)</f>
        <v>0</v>
      </c>
      <c r="BI806" s="20" t="s">
        <v>76</v>
      </c>
      <c r="BJ806" s="165">
        <f>ROUND(I806*H806,2)</f>
        <v>0</v>
      </c>
      <c r="BK806" s="20" t="s">
        <v>120</v>
      </c>
      <c r="BL806" s="20" t="s">
        <v>1063</v>
      </c>
    </row>
    <row r="807" spans="2:64" s="1" customFormat="1">
      <c r="B807" s="37"/>
      <c r="C807" s="154" t="s">
        <v>1118</v>
      </c>
      <c r="D807" s="154" t="s">
        <v>118</v>
      </c>
      <c r="E807" s="155" t="s">
        <v>314</v>
      </c>
      <c r="F807" s="242" t="s">
        <v>1274</v>
      </c>
      <c r="G807" s="157" t="s">
        <v>223</v>
      </c>
      <c r="H807" s="158">
        <v>22</v>
      </c>
      <c r="I807" s="159"/>
      <c r="J807" s="160">
        <f t="shared" si="11"/>
        <v>0</v>
      </c>
      <c r="K807" s="37"/>
      <c r="L807" s="177"/>
      <c r="M807" s="38"/>
      <c r="N807" s="38"/>
      <c r="O807" s="38"/>
      <c r="P807" s="38"/>
      <c r="Q807" s="38"/>
      <c r="R807" s="38"/>
      <c r="S807" s="65"/>
      <c r="AS807" s="20" t="s">
        <v>131</v>
      </c>
      <c r="AT807" s="20" t="s">
        <v>123</v>
      </c>
    </row>
    <row r="808" spans="2:64" s="10" customFormat="1" ht="22.35" customHeight="1">
      <c r="B808" s="140"/>
      <c r="C808" s="154" t="s">
        <v>1122</v>
      </c>
      <c r="D808" s="154" t="s">
        <v>118</v>
      </c>
      <c r="E808" s="155" t="s">
        <v>316</v>
      </c>
      <c r="F808" s="242" t="s">
        <v>1275</v>
      </c>
      <c r="G808" s="157" t="s">
        <v>223</v>
      </c>
      <c r="H808" s="158">
        <v>10</v>
      </c>
      <c r="I808" s="171"/>
      <c r="J808" s="172">
        <f t="shared" si="11"/>
        <v>0</v>
      </c>
      <c r="K808" s="140"/>
      <c r="L808" s="145"/>
      <c r="M808" s="146"/>
      <c r="N808" s="146"/>
      <c r="O808" s="147">
        <f>SUM(O809:O846)</f>
        <v>0</v>
      </c>
      <c r="P808" s="146"/>
      <c r="Q808" s="147">
        <f>SUM(Q809:Q846)</f>
        <v>675.59784999999988</v>
      </c>
      <c r="R808" s="146"/>
      <c r="S808" s="148">
        <f>SUM(S809:S846)</f>
        <v>0</v>
      </c>
      <c r="AQ808" s="141" t="s">
        <v>76</v>
      </c>
      <c r="AS808" s="149" t="s">
        <v>69</v>
      </c>
      <c r="AT808" s="149" t="s">
        <v>78</v>
      </c>
      <c r="AX808" s="141" t="s">
        <v>117</v>
      </c>
      <c r="BJ808" s="150">
        <f>SUM(BJ809:BJ846)</f>
        <v>0</v>
      </c>
    </row>
    <row r="809" spans="2:64" s="1" customFormat="1" ht="38.25" customHeight="1">
      <c r="B809" s="153"/>
      <c r="C809" s="241"/>
      <c r="D809" s="236" t="s">
        <v>96</v>
      </c>
      <c r="E809" s="236"/>
      <c r="F809" s="236"/>
      <c r="G809" s="236"/>
      <c r="H809" s="236"/>
      <c r="I809" s="244"/>
      <c r="J809" s="244"/>
      <c r="K809" s="37"/>
      <c r="L809" s="161" t="s">
        <v>5</v>
      </c>
      <c r="M809" s="162" t="s">
        <v>41</v>
      </c>
      <c r="N809" s="38"/>
      <c r="O809" s="163">
        <f>N809*H809</f>
        <v>0</v>
      </c>
      <c r="P809" s="163">
        <v>0</v>
      </c>
      <c r="Q809" s="163">
        <f>P809*H809</f>
        <v>0</v>
      </c>
      <c r="R809" s="163">
        <v>0</v>
      </c>
      <c r="S809" s="164">
        <f>R809*H809</f>
        <v>0</v>
      </c>
      <c r="AQ809" s="20" t="s">
        <v>124</v>
      </c>
      <c r="AS809" s="20" t="s">
        <v>118</v>
      </c>
      <c r="AT809" s="20" t="s">
        <v>123</v>
      </c>
      <c r="AX809" s="20" t="s">
        <v>117</v>
      </c>
      <c r="BD809" s="165">
        <f>IF(M809="základní",J809,0)</f>
        <v>0</v>
      </c>
      <c r="BE809" s="165">
        <f>IF(M809="snížená",J809,0)</f>
        <v>0</v>
      </c>
      <c r="BF809" s="165">
        <f>IF(M809="zákl. přenesená",J809,0)</f>
        <v>0</v>
      </c>
      <c r="BG809" s="165">
        <f>IF(M809="sníž. přenesená",J809,0)</f>
        <v>0</v>
      </c>
      <c r="BH809" s="165">
        <f>IF(M809="nulová",J809,0)</f>
        <v>0</v>
      </c>
      <c r="BI809" s="20" t="s">
        <v>76</v>
      </c>
      <c r="BJ809" s="165">
        <f>ROUND(I809*H809,2)</f>
        <v>0</v>
      </c>
      <c r="BK809" s="20" t="s">
        <v>124</v>
      </c>
      <c r="BL809" s="20" t="s">
        <v>1064</v>
      </c>
    </row>
    <row r="810" spans="2:64" s="11" customFormat="1" ht="15">
      <c r="B810" s="178"/>
      <c r="C810" s="241"/>
      <c r="D810" s="235" t="s">
        <v>97</v>
      </c>
      <c r="E810" s="235"/>
      <c r="F810" s="235"/>
      <c r="G810" s="235"/>
      <c r="H810" s="235"/>
      <c r="I810" s="245"/>
      <c r="J810" s="245">
        <f>SUM(J811:J812)</f>
        <v>0</v>
      </c>
      <c r="K810" s="178"/>
      <c r="L810" s="179"/>
      <c r="M810" s="180"/>
      <c r="N810" s="180"/>
      <c r="O810" s="180"/>
      <c r="P810" s="180"/>
      <c r="Q810" s="180"/>
      <c r="R810" s="180"/>
      <c r="S810" s="181"/>
      <c r="AS810" s="182" t="s">
        <v>141</v>
      </c>
      <c r="AT810" s="182" t="s">
        <v>123</v>
      </c>
      <c r="AU810" s="11" t="s">
        <v>78</v>
      </c>
      <c r="AV810" s="11" t="s">
        <v>33</v>
      </c>
      <c r="AW810" s="11" t="s">
        <v>76</v>
      </c>
      <c r="AX810" s="182" t="s">
        <v>117</v>
      </c>
    </row>
    <row r="811" spans="2:64" s="1" customFormat="1" ht="38.25" customHeight="1">
      <c r="B811" s="153"/>
      <c r="C811" s="154" t="s">
        <v>1126</v>
      </c>
      <c r="D811" s="154" t="s">
        <v>118</v>
      </c>
      <c r="E811" s="155" t="s">
        <v>322</v>
      </c>
      <c r="F811" s="242" t="s">
        <v>320</v>
      </c>
      <c r="G811" s="157" t="s">
        <v>324</v>
      </c>
      <c r="H811" s="158">
        <v>1</v>
      </c>
      <c r="I811" s="159"/>
      <c r="J811" s="160">
        <f t="shared" si="11"/>
        <v>0</v>
      </c>
      <c r="K811" s="37"/>
      <c r="L811" s="161" t="s">
        <v>5</v>
      </c>
      <c r="M811" s="162" t="s">
        <v>41</v>
      </c>
      <c r="N811" s="38"/>
      <c r="O811" s="163">
        <f>N811*H811</f>
        <v>0</v>
      </c>
      <c r="P811" s="163">
        <v>0</v>
      </c>
      <c r="Q811" s="163">
        <f>P811*H811</f>
        <v>0</v>
      </c>
      <c r="R811" s="163">
        <v>0</v>
      </c>
      <c r="S811" s="164">
        <f>R811*H811</f>
        <v>0</v>
      </c>
      <c r="AQ811" s="20" t="s">
        <v>124</v>
      </c>
      <c r="AS811" s="20" t="s">
        <v>118</v>
      </c>
      <c r="AT811" s="20" t="s">
        <v>123</v>
      </c>
      <c r="AX811" s="20" t="s">
        <v>117</v>
      </c>
      <c r="BD811" s="165">
        <f>IF(M811="základní",J811,0)</f>
        <v>0</v>
      </c>
      <c r="BE811" s="165">
        <f>IF(M811="snížená",J811,0)</f>
        <v>0</v>
      </c>
      <c r="BF811" s="165">
        <f>IF(M811="zákl. přenesená",J811,0)</f>
        <v>0</v>
      </c>
      <c r="BG811" s="165">
        <f>IF(M811="sníž. přenesená",J811,0)</f>
        <v>0</v>
      </c>
      <c r="BH811" s="165">
        <f>IF(M811="nulová",J811,0)</f>
        <v>0</v>
      </c>
      <c r="BI811" s="20" t="s">
        <v>76</v>
      </c>
      <c r="BJ811" s="165">
        <f>ROUND(I811*H811,2)</f>
        <v>0</v>
      </c>
      <c r="BK811" s="20" t="s">
        <v>124</v>
      </c>
      <c r="BL811" s="20" t="s">
        <v>1066</v>
      </c>
    </row>
    <row r="812" spans="2:64" s="1" customFormat="1" ht="25.5" customHeight="1">
      <c r="B812" s="153"/>
      <c r="C812" s="154" t="s">
        <v>1130</v>
      </c>
      <c r="D812" s="154" t="s">
        <v>118</v>
      </c>
      <c r="E812" s="155" t="s">
        <v>327</v>
      </c>
      <c r="F812" s="242" t="s">
        <v>328</v>
      </c>
      <c r="G812" s="157" t="s">
        <v>324</v>
      </c>
      <c r="H812" s="158">
        <v>1</v>
      </c>
      <c r="I812" s="171"/>
      <c r="J812" s="172">
        <f t="shared" si="11"/>
        <v>0</v>
      </c>
      <c r="K812" s="37"/>
      <c r="L812" s="161" t="s">
        <v>5</v>
      </c>
      <c r="M812" s="162" t="s">
        <v>41</v>
      </c>
      <c r="N812" s="38"/>
      <c r="O812" s="163">
        <f>N812*H812</f>
        <v>0</v>
      </c>
      <c r="P812" s="163">
        <v>0</v>
      </c>
      <c r="Q812" s="163">
        <f>P812*H812</f>
        <v>0</v>
      </c>
      <c r="R812" s="163">
        <v>0</v>
      </c>
      <c r="S812" s="164">
        <f>R812*H812</f>
        <v>0</v>
      </c>
      <c r="AQ812" s="20" t="s">
        <v>124</v>
      </c>
      <c r="AS812" s="20" t="s">
        <v>118</v>
      </c>
      <c r="AT812" s="20" t="s">
        <v>123</v>
      </c>
      <c r="AX812" s="20" t="s">
        <v>117</v>
      </c>
      <c r="BD812" s="165">
        <f>IF(M812="základní",J812,0)</f>
        <v>0</v>
      </c>
      <c r="BE812" s="165">
        <f>IF(M812="snížená",J812,0)</f>
        <v>0</v>
      </c>
      <c r="BF812" s="165">
        <f>IF(M812="zákl. přenesená",J812,0)</f>
        <v>0</v>
      </c>
      <c r="BG812" s="165">
        <f>IF(M812="sníž. přenesená",J812,0)</f>
        <v>0</v>
      </c>
      <c r="BH812" s="165">
        <f>IF(M812="nulová",J812,0)</f>
        <v>0</v>
      </c>
      <c r="BI812" s="20" t="s">
        <v>76</v>
      </c>
      <c r="BJ812" s="165">
        <f>ROUND(I812*H812,2)</f>
        <v>0</v>
      </c>
      <c r="BK812" s="20" t="s">
        <v>124</v>
      </c>
      <c r="BL812" s="20" t="s">
        <v>1067</v>
      </c>
    </row>
    <row r="813" spans="2:64" s="11" customFormat="1" ht="15">
      <c r="B813" s="178"/>
      <c r="C813" s="241"/>
      <c r="D813" s="235" t="s">
        <v>98</v>
      </c>
      <c r="E813" s="235"/>
      <c r="F813" s="235"/>
      <c r="G813" s="235"/>
      <c r="H813" s="235"/>
      <c r="I813" s="244"/>
      <c r="J813" s="244">
        <f>SUM(J814)</f>
        <v>0</v>
      </c>
      <c r="K813" s="178"/>
      <c r="L813" s="179"/>
      <c r="M813" s="180"/>
      <c r="N813" s="180"/>
      <c r="O813" s="180"/>
      <c r="P813" s="180"/>
      <c r="Q813" s="180"/>
      <c r="R813" s="180"/>
      <c r="S813" s="181"/>
      <c r="AS813" s="182" t="s">
        <v>141</v>
      </c>
      <c r="AT813" s="182" t="s">
        <v>123</v>
      </c>
      <c r="AU813" s="11" t="s">
        <v>78</v>
      </c>
      <c r="AV813" s="11" t="s">
        <v>33</v>
      </c>
      <c r="AW813" s="11" t="s">
        <v>76</v>
      </c>
      <c r="AX813" s="182" t="s">
        <v>117</v>
      </c>
    </row>
    <row r="814" spans="2:64" s="1" customFormat="1" ht="38.25" customHeight="1">
      <c r="B814" s="153"/>
      <c r="C814" s="154" t="s">
        <v>1133</v>
      </c>
      <c r="D814" s="154" t="s">
        <v>118</v>
      </c>
      <c r="E814" s="155" t="s">
        <v>332</v>
      </c>
      <c r="F814" s="242" t="s">
        <v>330</v>
      </c>
      <c r="G814" s="157" t="s">
        <v>324</v>
      </c>
      <c r="H814" s="158">
        <v>1</v>
      </c>
      <c r="I814" s="171"/>
      <c r="J814" s="172">
        <f t="shared" si="11"/>
        <v>0</v>
      </c>
      <c r="K814" s="37"/>
      <c r="L814" s="161" t="s">
        <v>5</v>
      </c>
      <c r="M814" s="162" t="s">
        <v>41</v>
      </c>
      <c r="N814" s="38"/>
      <c r="O814" s="163">
        <f>N814*H814</f>
        <v>0</v>
      </c>
      <c r="P814" s="163">
        <v>0</v>
      </c>
      <c r="Q814" s="163">
        <f>P814*H814</f>
        <v>0</v>
      </c>
      <c r="R814" s="163">
        <v>0</v>
      </c>
      <c r="S814" s="164">
        <f>R814*H814</f>
        <v>0</v>
      </c>
      <c r="AQ814" s="20" t="s">
        <v>124</v>
      </c>
      <c r="AS814" s="20" t="s">
        <v>118</v>
      </c>
      <c r="AT814" s="20" t="s">
        <v>123</v>
      </c>
      <c r="AX814" s="20" t="s">
        <v>117</v>
      </c>
      <c r="BD814" s="165">
        <f>IF(M814="základní",J814,0)</f>
        <v>0</v>
      </c>
      <c r="BE814" s="165">
        <f>IF(M814="snížená",J814,0)</f>
        <v>0</v>
      </c>
      <c r="BF814" s="165">
        <f>IF(M814="zákl. přenesená",J814,0)</f>
        <v>0</v>
      </c>
      <c r="BG814" s="165">
        <f>IF(M814="sníž. přenesená",J814,0)</f>
        <v>0</v>
      </c>
      <c r="BH814" s="165">
        <f>IF(M814="nulová",J814,0)</f>
        <v>0</v>
      </c>
      <c r="BI814" s="20" t="s">
        <v>76</v>
      </c>
      <c r="BJ814" s="165">
        <f>ROUND(I814*H814,2)</f>
        <v>0</v>
      </c>
      <c r="BK814" s="20" t="s">
        <v>124</v>
      </c>
      <c r="BL814" s="20" t="s">
        <v>1069</v>
      </c>
    </row>
    <row r="815" spans="2:64" s="11" customFormat="1" ht="15">
      <c r="B815" s="178"/>
      <c r="C815" s="241"/>
      <c r="D815" s="235" t="s">
        <v>99</v>
      </c>
      <c r="E815" s="235"/>
      <c r="F815" s="235"/>
      <c r="G815" s="235"/>
      <c r="H815" s="235"/>
      <c r="I815" s="244"/>
      <c r="J815" s="244">
        <f>SUM(J816:J818)</f>
        <v>0</v>
      </c>
      <c r="K815" s="178"/>
      <c r="L815" s="179"/>
      <c r="M815" s="180"/>
      <c r="N815" s="180"/>
      <c r="O815" s="180"/>
      <c r="P815" s="180"/>
      <c r="Q815" s="180"/>
      <c r="R815" s="180"/>
      <c r="S815" s="181"/>
      <c r="AS815" s="182" t="s">
        <v>141</v>
      </c>
      <c r="AT815" s="182" t="s">
        <v>123</v>
      </c>
      <c r="AU815" s="11" t="s">
        <v>78</v>
      </c>
      <c r="AV815" s="11" t="s">
        <v>33</v>
      </c>
      <c r="AW815" s="11" t="s">
        <v>76</v>
      </c>
      <c r="AX815" s="182" t="s">
        <v>117</v>
      </c>
    </row>
    <row r="816" spans="2:64" s="1" customFormat="1" ht="16.5" customHeight="1">
      <c r="B816" s="153"/>
      <c r="C816" s="154" t="s">
        <v>1136</v>
      </c>
      <c r="D816" s="154" t="s">
        <v>118</v>
      </c>
      <c r="E816" s="155" t="s">
        <v>336</v>
      </c>
      <c r="F816" s="242" t="s">
        <v>334</v>
      </c>
      <c r="G816" s="157" t="s">
        <v>223</v>
      </c>
      <c r="H816" s="158">
        <v>16</v>
      </c>
      <c r="I816" s="171"/>
      <c r="J816" s="172">
        <f t="shared" si="11"/>
        <v>0</v>
      </c>
      <c r="K816" s="173"/>
      <c r="L816" s="174" t="s">
        <v>5</v>
      </c>
      <c r="M816" s="175" t="s">
        <v>41</v>
      </c>
      <c r="N816" s="38"/>
      <c r="O816" s="163">
        <f>N816*H816</f>
        <v>0</v>
      </c>
      <c r="P816" s="163">
        <v>1</v>
      </c>
      <c r="Q816" s="163">
        <f>P816*H816</f>
        <v>16</v>
      </c>
      <c r="R816" s="163">
        <v>0</v>
      </c>
      <c r="S816" s="164">
        <f>R816*H816</f>
        <v>0</v>
      </c>
      <c r="AQ816" s="20" t="s">
        <v>129</v>
      </c>
      <c r="AS816" s="20" t="s">
        <v>121</v>
      </c>
      <c r="AT816" s="20" t="s">
        <v>123</v>
      </c>
      <c r="AX816" s="20" t="s">
        <v>117</v>
      </c>
      <c r="BD816" s="165">
        <f>IF(M816="základní",J816,0)</f>
        <v>0</v>
      </c>
      <c r="BE816" s="165">
        <f>IF(M816="snížená",J816,0)</f>
        <v>0</v>
      </c>
      <c r="BF816" s="165">
        <f>IF(M816="zákl. přenesená",J816,0)</f>
        <v>0</v>
      </c>
      <c r="BG816" s="165">
        <f>IF(M816="sníž. přenesená",J816,0)</f>
        <v>0</v>
      </c>
      <c r="BH816" s="165">
        <f>IF(M816="nulová",J816,0)</f>
        <v>0</v>
      </c>
      <c r="BI816" s="20" t="s">
        <v>76</v>
      </c>
      <c r="BJ816" s="165">
        <f>ROUND(I816*H816,2)</f>
        <v>0</v>
      </c>
      <c r="BK816" s="20" t="s">
        <v>124</v>
      </c>
      <c r="BL816" s="20" t="s">
        <v>1070</v>
      </c>
    </row>
    <row r="817" spans="2:64" s="11" customFormat="1">
      <c r="B817" s="178"/>
      <c r="C817" s="154" t="s">
        <v>1138</v>
      </c>
      <c r="D817" s="154" t="s">
        <v>118</v>
      </c>
      <c r="E817" s="155" t="s">
        <v>338</v>
      </c>
      <c r="F817" s="242" t="s">
        <v>1276</v>
      </c>
      <c r="G817" s="157" t="s">
        <v>223</v>
      </c>
      <c r="H817" s="158">
        <v>20</v>
      </c>
      <c r="I817" s="159"/>
      <c r="J817" s="160">
        <f t="shared" si="11"/>
        <v>0</v>
      </c>
      <c r="K817" s="178"/>
      <c r="L817" s="179"/>
      <c r="M817" s="180"/>
      <c r="N817" s="180"/>
      <c r="O817" s="180"/>
      <c r="P817" s="180"/>
      <c r="Q817" s="180"/>
      <c r="R817" s="180"/>
      <c r="S817" s="181"/>
      <c r="AS817" s="182" t="s">
        <v>141</v>
      </c>
      <c r="AT817" s="182" t="s">
        <v>123</v>
      </c>
      <c r="AU817" s="11" t="s">
        <v>78</v>
      </c>
      <c r="AV817" s="11" t="s">
        <v>6</v>
      </c>
      <c r="AW817" s="11" t="s">
        <v>76</v>
      </c>
      <c r="AX817" s="182" t="s">
        <v>117</v>
      </c>
    </row>
    <row r="818" spans="2:64" s="1" customFormat="1" ht="25.5" customHeight="1">
      <c r="B818" s="153"/>
      <c r="C818" s="154" t="s">
        <v>1140</v>
      </c>
      <c r="D818" s="154" t="s">
        <v>118</v>
      </c>
      <c r="E818" s="155" t="s">
        <v>340</v>
      </c>
      <c r="F818" s="242" t="s">
        <v>1277</v>
      </c>
      <c r="G818" s="157" t="s">
        <v>223</v>
      </c>
      <c r="H818" s="158">
        <v>18</v>
      </c>
      <c r="I818" s="171"/>
      <c r="J818" s="172">
        <f t="shared" si="11"/>
        <v>0</v>
      </c>
      <c r="K818" s="37"/>
      <c r="L818" s="161" t="s">
        <v>5</v>
      </c>
      <c r="M818" s="162" t="s">
        <v>41</v>
      </c>
      <c r="N818" s="38"/>
      <c r="O818" s="163">
        <f>N818*H818</f>
        <v>0</v>
      </c>
      <c r="P818" s="163">
        <v>1.8907700000000001</v>
      </c>
      <c r="Q818" s="163">
        <f>P818*H818</f>
        <v>34.033860000000004</v>
      </c>
      <c r="R818" s="163">
        <v>0</v>
      </c>
      <c r="S818" s="164">
        <f>R818*H818</f>
        <v>0</v>
      </c>
      <c r="AQ818" s="20" t="s">
        <v>124</v>
      </c>
      <c r="AS818" s="20" t="s">
        <v>118</v>
      </c>
      <c r="AT818" s="20" t="s">
        <v>123</v>
      </c>
      <c r="AX818" s="20" t="s">
        <v>117</v>
      </c>
      <c r="BD818" s="165">
        <f>IF(M818="základní",J818,0)</f>
        <v>0</v>
      </c>
      <c r="BE818" s="165">
        <f>IF(M818="snížená",J818,0)</f>
        <v>0</v>
      </c>
      <c r="BF818" s="165">
        <f>IF(M818="zákl. přenesená",J818,0)</f>
        <v>0</v>
      </c>
      <c r="BG818" s="165">
        <f>IF(M818="sníž. přenesená",J818,0)</f>
        <v>0</v>
      </c>
      <c r="BH818" s="165">
        <f>IF(M818="nulová",J818,0)</f>
        <v>0</v>
      </c>
      <c r="BI818" s="20" t="s">
        <v>76</v>
      </c>
      <c r="BJ818" s="165">
        <f>ROUND(I818*H818,2)</f>
        <v>0</v>
      </c>
      <c r="BK818" s="20" t="s">
        <v>124</v>
      </c>
      <c r="BL818" s="20" t="s">
        <v>1072</v>
      </c>
    </row>
    <row r="819" spans="2:64" s="11" customFormat="1" ht="15">
      <c r="B819" s="178"/>
      <c r="C819" s="241"/>
      <c r="D819" s="235" t="s">
        <v>100</v>
      </c>
      <c r="E819" s="235"/>
      <c r="F819" s="235"/>
      <c r="G819" s="235"/>
      <c r="H819" s="235"/>
      <c r="I819" s="244"/>
      <c r="J819" s="244">
        <f>SUM(J820)</f>
        <v>0</v>
      </c>
      <c r="K819" s="178"/>
      <c r="L819" s="179"/>
      <c r="M819" s="180"/>
      <c r="N819" s="180"/>
      <c r="O819" s="180"/>
      <c r="P819" s="180"/>
      <c r="Q819" s="180"/>
      <c r="R819" s="180"/>
      <c r="S819" s="181"/>
      <c r="AS819" s="182" t="s">
        <v>141</v>
      </c>
      <c r="AT819" s="182" t="s">
        <v>123</v>
      </c>
      <c r="AU819" s="11" t="s">
        <v>78</v>
      </c>
      <c r="AV819" s="11" t="s">
        <v>33</v>
      </c>
      <c r="AW819" s="11" t="s">
        <v>76</v>
      </c>
      <c r="AX819" s="182" t="s">
        <v>117</v>
      </c>
    </row>
    <row r="820" spans="2:64" s="1" customFormat="1" ht="16.5" customHeight="1">
      <c r="B820" s="153"/>
      <c r="C820" s="154" t="s">
        <v>1143</v>
      </c>
      <c r="D820" s="154" t="s">
        <v>118</v>
      </c>
      <c r="E820" s="155" t="s">
        <v>344</v>
      </c>
      <c r="F820" s="242" t="s">
        <v>342</v>
      </c>
      <c r="G820" s="157" t="s">
        <v>324</v>
      </c>
      <c r="H820" s="158">
        <v>1</v>
      </c>
      <c r="I820" s="171"/>
      <c r="J820" s="172">
        <f t="shared" si="11"/>
        <v>0</v>
      </c>
      <c r="K820" s="37"/>
      <c r="L820" s="161" t="s">
        <v>5</v>
      </c>
      <c r="M820" s="162" t="s">
        <v>41</v>
      </c>
      <c r="N820" s="38"/>
      <c r="O820" s="163">
        <f>N820*H820</f>
        <v>0</v>
      </c>
      <c r="P820" s="163">
        <v>6.0000000000000002E-5</v>
      </c>
      <c r="Q820" s="163">
        <f>P820*H820</f>
        <v>6.0000000000000002E-5</v>
      </c>
      <c r="R820" s="163">
        <v>0</v>
      </c>
      <c r="S820" s="164">
        <f>R820*H820</f>
        <v>0</v>
      </c>
      <c r="AQ820" s="20" t="s">
        <v>124</v>
      </c>
      <c r="AS820" s="20" t="s">
        <v>118</v>
      </c>
      <c r="AT820" s="20" t="s">
        <v>123</v>
      </c>
      <c r="AX820" s="20" t="s">
        <v>117</v>
      </c>
      <c r="BD820" s="165">
        <f>IF(M820="základní",J820,0)</f>
        <v>0</v>
      </c>
      <c r="BE820" s="165">
        <f>IF(M820="snížená",J820,0)</f>
        <v>0</v>
      </c>
      <c r="BF820" s="165">
        <f>IF(M820="zákl. přenesená",J820,0)</f>
        <v>0</v>
      </c>
      <c r="BG820" s="165">
        <f>IF(M820="sníž. přenesená",J820,0)</f>
        <v>0</v>
      </c>
      <c r="BH820" s="165">
        <f>IF(M820="nulová",J820,0)</f>
        <v>0</v>
      </c>
      <c r="BI820" s="20" t="s">
        <v>76</v>
      </c>
      <c r="BJ820" s="165">
        <f>ROUND(I820*H820,2)</f>
        <v>0</v>
      </c>
      <c r="BK820" s="20" t="s">
        <v>124</v>
      </c>
      <c r="BL820" s="20" t="s">
        <v>1073</v>
      </c>
    </row>
    <row r="821" spans="2:64" s="1" customFormat="1" ht="25.5" customHeight="1">
      <c r="B821" s="153"/>
      <c r="C821" s="241"/>
      <c r="D821" s="235" t="s">
        <v>101</v>
      </c>
      <c r="E821" s="235"/>
      <c r="F821" s="235"/>
      <c r="G821" s="235"/>
      <c r="H821" s="235"/>
      <c r="I821" s="244"/>
      <c r="J821" s="244">
        <f>SUM(J822:J846)</f>
        <v>0</v>
      </c>
      <c r="K821" s="37"/>
      <c r="L821" s="161" t="s">
        <v>5</v>
      </c>
      <c r="M821" s="162" t="s">
        <v>41</v>
      </c>
      <c r="N821" s="38"/>
      <c r="O821" s="163">
        <f>N821*H821</f>
        <v>0</v>
      </c>
      <c r="P821" s="163">
        <v>1.07E-3</v>
      </c>
      <c r="Q821" s="163">
        <f>P821*H821</f>
        <v>0</v>
      </c>
      <c r="R821" s="163">
        <v>3.7999999999999999E-2</v>
      </c>
      <c r="S821" s="164">
        <f>R821*H821</f>
        <v>0</v>
      </c>
      <c r="AQ821" s="20" t="s">
        <v>124</v>
      </c>
      <c r="AS821" s="20" t="s">
        <v>118</v>
      </c>
      <c r="AT821" s="20" t="s">
        <v>123</v>
      </c>
      <c r="AX821" s="20" t="s">
        <v>117</v>
      </c>
      <c r="BD821" s="165">
        <f>IF(M821="základní",J821,0)</f>
        <v>0</v>
      </c>
      <c r="BE821" s="165">
        <f>IF(M821="snížená",J821,0)</f>
        <v>0</v>
      </c>
      <c r="BF821" s="165">
        <f>IF(M821="zákl. přenesená",J821,0)</f>
        <v>0</v>
      </c>
      <c r="BG821" s="165">
        <f>IF(M821="sníž. přenesená",J821,0)</f>
        <v>0</v>
      </c>
      <c r="BH821" s="165">
        <f>IF(M821="nulová",J821,0)</f>
        <v>0</v>
      </c>
      <c r="BI821" s="20" t="s">
        <v>76</v>
      </c>
      <c r="BJ821" s="165">
        <f>ROUND(I821*H821,2)</f>
        <v>0</v>
      </c>
      <c r="BK821" s="20" t="s">
        <v>124</v>
      </c>
      <c r="BL821" s="20" t="s">
        <v>1075</v>
      </c>
    </row>
    <row r="822" spans="2:64" s="1" customFormat="1">
      <c r="B822" s="37"/>
      <c r="C822" s="154" t="s">
        <v>1146</v>
      </c>
      <c r="D822" s="154" t="s">
        <v>118</v>
      </c>
      <c r="E822" s="155" t="s">
        <v>348</v>
      </c>
      <c r="F822" s="242" t="s">
        <v>346</v>
      </c>
      <c r="G822" s="157" t="s">
        <v>324</v>
      </c>
      <c r="H822" s="158">
        <v>1</v>
      </c>
      <c r="I822" s="171"/>
      <c r="J822" s="172">
        <f t="shared" si="11"/>
        <v>0</v>
      </c>
      <c r="K822" s="37"/>
      <c r="L822" s="177"/>
      <c r="M822" s="38"/>
      <c r="N822" s="38"/>
      <c r="O822" s="38"/>
      <c r="P822" s="38"/>
      <c r="Q822" s="38"/>
      <c r="R822" s="38"/>
      <c r="S822" s="65"/>
      <c r="AS822" s="20" t="s">
        <v>143</v>
      </c>
      <c r="AT822" s="20" t="s">
        <v>123</v>
      </c>
    </row>
    <row r="823" spans="2:64" s="1" customFormat="1" ht="38.25" customHeight="1">
      <c r="B823" s="153"/>
      <c r="C823" s="154" t="s">
        <v>1149</v>
      </c>
      <c r="D823" s="154" t="s">
        <v>118</v>
      </c>
      <c r="E823" s="155" t="s">
        <v>350</v>
      </c>
      <c r="F823" s="242" t="s">
        <v>1278</v>
      </c>
      <c r="G823" s="157" t="s">
        <v>324</v>
      </c>
      <c r="H823" s="158">
        <v>1</v>
      </c>
      <c r="I823" s="159"/>
      <c r="J823" s="160">
        <f t="shared" si="11"/>
        <v>0</v>
      </c>
      <c r="K823" s="37"/>
      <c r="L823" s="161" t="s">
        <v>5</v>
      </c>
      <c r="M823" s="162" t="s">
        <v>41</v>
      </c>
      <c r="N823" s="38"/>
      <c r="O823" s="163">
        <f>N823*H823</f>
        <v>0</v>
      </c>
      <c r="P823" s="163">
        <v>0</v>
      </c>
      <c r="Q823" s="163">
        <f>P823*H823</f>
        <v>0</v>
      </c>
      <c r="R823" s="163">
        <v>0</v>
      </c>
      <c r="S823" s="164">
        <f>R823*H823</f>
        <v>0</v>
      </c>
      <c r="AQ823" s="20" t="s">
        <v>124</v>
      </c>
      <c r="AS823" s="20" t="s">
        <v>118</v>
      </c>
      <c r="AT823" s="20" t="s">
        <v>123</v>
      </c>
      <c r="AX823" s="20" t="s">
        <v>117</v>
      </c>
      <c r="BD823" s="165">
        <f>IF(M823="základní",J823,0)</f>
        <v>0</v>
      </c>
      <c r="BE823" s="165">
        <f>IF(M823="snížená",J823,0)</f>
        <v>0</v>
      </c>
      <c r="BF823" s="165">
        <f>IF(M823="zákl. přenesená",J823,0)</f>
        <v>0</v>
      </c>
      <c r="BG823" s="165">
        <f>IF(M823="sníž. přenesená",J823,0)</f>
        <v>0</v>
      </c>
      <c r="BH823" s="165">
        <f>IF(M823="nulová",J823,0)</f>
        <v>0</v>
      </c>
      <c r="BI823" s="20" t="s">
        <v>76</v>
      </c>
      <c r="BJ823" s="165">
        <f>ROUND(I823*H823,2)</f>
        <v>0</v>
      </c>
      <c r="BK823" s="20" t="s">
        <v>124</v>
      </c>
      <c r="BL823" s="20" t="s">
        <v>1076</v>
      </c>
    </row>
    <row r="824" spans="2:64" s="11" customFormat="1">
      <c r="B824" s="178"/>
      <c r="C824" s="154" t="s">
        <v>1152</v>
      </c>
      <c r="D824" s="154" t="s">
        <v>118</v>
      </c>
      <c r="E824" s="155" t="s">
        <v>352</v>
      </c>
      <c r="F824" s="242" t="s">
        <v>1279</v>
      </c>
      <c r="G824" s="157" t="s">
        <v>324</v>
      </c>
      <c r="H824" s="158">
        <v>1</v>
      </c>
      <c r="I824" s="171"/>
      <c r="J824" s="172">
        <f t="shared" si="11"/>
        <v>0</v>
      </c>
      <c r="K824" s="178"/>
      <c r="L824" s="179"/>
      <c r="M824" s="180"/>
      <c r="N824" s="180"/>
      <c r="O824" s="180"/>
      <c r="P824" s="180"/>
      <c r="Q824" s="180"/>
      <c r="R824" s="180"/>
      <c r="S824" s="181"/>
      <c r="AS824" s="182" t="s">
        <v>141</v>
      </c>
      <c r="AT824" s="182" t="s">
        <v>123</v>
      </c>
      <c r="AU824" s="11" t="s">
        <v>78</v>
      </c>
      <c r="AV824" s="11" t="s">
        <v>33</v>
      </c>
      <c r="AW824" s="11" t="s">
        <v>76</v>
      </c>
      <c r="AX824" s="182" t="s">
        <v>117</v>
      </c>
    </row>
    <row r="825" spans="2:64" s="1" customFormat="1" ht="38.25" customHeight="1">
      <c r="B825" s="153"/>
      <c r="C825" s="154" t="s">
        <v>1077</v>
      </c>
      <c r="D825" s="154" t="s">
        <v>118</v>
      </c>
      <c r="E825" s="155" t="s">
        <v>1078</v>
      </c>
      <c r="F825" s="156" t="s">
        <v>1079</v>
      </c>
      <c r="G825" s="157" t="s">
        <v>252</v>
      </c>
      <c r="H825" s="158">
        <v>16.951000000000001</v>
      </c>
      <c r="I825" s="159"/>
      <c r="J825" s="160">
        <f t="shared" si="11"/>
        <v>0</v>
      </c>
      <c r="K825" s="37"/>
      <c r="L825" s="161" t="s">
        <v>5</v>
      </c>
      <c r="M825" s="162" t="s">
        <v>41</v>
      </c>
      <c r="N825" s="38"/>
      <c r="O825" s="163">
        <f>N825*H825</f>
        <v>0</v>
      </c>
      <c r="P825" s="163">
        <v>0</v>
      </c>
      <c r="Q825" s="163">
        <f>P825*H825</f>
        <v>0</v>
      </c>
      <c r="R825" s="163">
        <v>0</v>
      </c>
      <c r="S825" s="164">
        <f>R825*H825</f>
        <v>0</v>
      </c>
      <c r="AQ825" s="20" t="s">
        <v>124</v>
      </c>
      <c r="AS825" s="20" t="s">
        <v>118</v>
      </c>
      <c r="AT825" s="20" t="s">
        <v>123</v>
      </c>
      <c r="AX825" s="20" t="s">
        <v>117</v>
      </c>
      <c r="BD825" s="165">
        <f>IF(M825="základní",J825,0)</f>
        <v>0</v>
      </c>
      <c r="BE825" s="165">
        <f>IF(M825="snížená",J825,0)</f>
        <v>0</v>
      </c>
      <c r="BF825" s="165">
        <f>IF(M825="zákl. přenesená",J825,0)</f>
        <v>0</v>
      </c>
      <c r="BG825" s="165">
        <f>IF(M825="sníž. přenesená",J825,0)</f>
        <v>0</v>
      </c>
      <c r="BH825" s="165">
        <f>IF(M825="nulová",J825,0)</f>
        <v>0</v>
      </c>
      <c r="BI825" s="20" t="s">
        <v>76</v>
      </c>
      <c r="BJ825" s="165">
        <f>ROUND(I825*H825,2)</f>
        <v>0</v>
      </c>
      <c r="BK825" s="20" t="s">
        <v>124</v>
      </c>
      <c r="BL825" s="20" t="s">
        <v>1080</v>
      </c>
    </row>
    <row r="826" spans="2:64" s="11" customFormat="1">
      <c r="B826" s="178"/>
      <c r="D826" s="176" t="s">
        <v>141</v>
      </c>
      <c r="E826" s="182" t="s">
        <v>5</v>
      </c>
      <c r="F826" s="310"/>
      <c r="G826" s="311"/>
      <c r="H826" s="312"/>
      <c r="I826" s="313"/>
      <c r="J826" s="313"/>
      <c r="K826" s="178"/>
      <c r="L826" s="179"/>
      <c r="M826" s="180"/>
      <c r="N826" s="180"/>
      <c r="O826" s="180"/>
      <c r="P826" s="180"/>
      <c r="Q826" s="180"/>
      <c r="R826" s="180"/>
      <c r="S826" s="181"/>
      <c r="AS826" s="182" t="s">
        <v>141</v>
      </c>
      <c r="AT826" s="182" t="s">
        <v>123</v>
      </c>
      <c r="AU826" s="11" t="s">
        <v>78</v>
      </c>
      <c r="AV826" s="11" t="s">
        <v>33</v>
      </c>
      <c r="AW826" s="11" t="s">
        <v>76</v>
      </c>
      <c r="AX826" s="182" t="s">
        <v>117</v>
      </c>
    </row>
    <row r="827" spans="2:64" s="1" customFormat="1" ht="38.25" customHeight="1">
      <c r="B827" s="153"/>
      <c r="C827" s="154" t="s">
        <v>1049</v>
      </c>
      <c r="D827" s="154" t="s">
        <v>118</v>
      </c>
      <c r="E827" s="155" t="s">
        <v>1081</v>
      </c>
      <c r="F827" s="156" t="s">
        <v>1082</v>
      </c>
      <c r="G827" s="157" t="s">
        <v>252</v>
      </c>
      <c r="H827" s="158">
        <v>16.951000000000001</v>
      </c>
      <c r="I827" s="159"/>
      <c r="J827" s="160">
        <f t="shared" si="11"/>
        <v>0</v>
      </c>
      <c r="K827" s="37"/>
      <c r="L827" s="161" t="s">
        <v>5</v>
      </c>
      <c r="M827" s="162" t="s">
        <v>41</v>
      </c>
      <c r="N827" s="38"/>
      <c r="O827" s="163">
        <f>N827*H827</f>
        <v>0</v>
      </c>
      <c r="P827" s="163">
        <v>0</v>
      </c>
      <c r="Q827" s="163">
        <f>P827*H827</f>
        <v>0</v>
      </c>
      <c r="R827" s="163">
        <v>0</v>
      </c>
      <c r="S827" s="164">
        <f>R827*H827</f>
        <v>0</v>
      </c>
      <c r="AQ827" s="20" t="s">
        <v>124</v>
      </c>
      <c r="AS827" s="20" t="s">
        <v>118</v>
      </c>
      <c r="AT827" s="20" t="s">
        <v>123</v>
      </c>
      <c r="AX827" s="20" t="s">
        <v>117</v>
      </c>
      <c r="BD827" s="165">
        <f>IF(M827="základní",J827,0)</f>
        <v>0</v>
      </c>
      <c r="BE827" s="165">
        <f>IF(M827="snížená",J827,0)</f>
        <v>0</v>
      </c>
      <c r="BF827" s="165">
        <f>IF(M827="zákl. přenesená",J827,0)</f>
        <v>0</v>
      </c>
      <c r="BG827" s="165">
        <f>IF(M827="sníž. přenesená",J827,0)</f>
        <v>0</v>
      </c>
      <c r="BH827" s="165">
        <f>IF(M827="nulová",J827,0)</f>
        <v>0</v>
      </c>
      <c r="BI827" s="20" t="s">
        <v>76</v>
      </c>
      <c r="BJ827" s="165">
        <f>ROUND(I827*H827,2)</f>
        <v>0</v>
      </c>
      <c r="BK827" s="20" t="s">
        <v>124</v>
      </c>
      <c r="BL827" s="20" t="s">
        <v>1083</v>
      </c>
    </row>
    <row r="828" spans="2:64" s="1" customFormat="1" ht="38.25" customHeight="1">
      <c r="B828" s="153"/>
      <c r="C828" s="154" t="s">
        <v>1084</v>
      </c>
      <c r="D828" s="154" t="s">
        <v>118</v>
      </c>
      <c r="E828" s="155" t="s">
        <v>258</v>
      </c>
      <c r="F828" s="156" t="s">
        <v>259</v>
      </c>
      <c r="G828" s="157" t="s">
        <v>252</v>
      </c>
      <c r="H828" s="158">
        <v>33.597000000000001</v>
      </c>
      <c r="I828" s="171"/>
      <c r="J828" s="172">
        <f t="shared" si="11"/>
        <v>0</v>
      </c>
      <c r="K828" s="37"/>
      <c r="L828" s="161" t="s">
        <v>5</v>
      </c>
      <c r="M828" s="162" t="s">
        <v>41</v>
      </c>
      <c r="N828" s="38"/>
      <c r="O828" s="163">
        <f>N828*H828</f>
        <v>0</v>
      </c>
      <c r="P828" s="163">
        <v>0</v>
      </c>
      <c r="Q828" s="163">
        <f>P828*H828</f>
        <v>0</v>
      </c>
      <c r="R828" s="163">
        <v>0</v>
      </c>
      <c r="S828" s="164">
        <f>R828*H828</f>
        <v>0</v>
      </c>
      <c r="AQ828" s="20" t="s">
        <v>124</v>
      </c>
      <c r="AS828" s="20" t="s">
        <v>118</v>
      </c>
      <c r="AT828" s="20" t="s">
        <v>123</v>
      </c>
      <c r="AX828" s="20" t="s">
        <v>117</v>
      </c>
      <c r="BD828" s="165">
        <f>IF(M828="základní",J828,0)</f>
        <v>0</v>
      </c>
      <c r="BE828" s="165">
        <f>IF(M828="snížená",J828,0)</f>
        <v>0</v>
      </c>
      <c r="BF828" s="165">
        <f>IF(M828="zákl. přenesená",J828,0)</f>
        <v>0</v>
      </c>
      <c r="BG828" s="165">
        <f>IF(M828="sníž. přenesená",J828,0)</f>
        <v>0</v>
      </c>
      <c r="BH828" s="165">
        <f>IF(M828="nulová",J828,0)</f>
        <v>0</v>
      </c>
      <c r="BI828" s="20" t="s">
        <v>76</v>
      </c>
      <c r="BJ828" s="165">
        <f>ROUND(I828*H828,2)</f>
        <v>0</v>
      </c>
      <c r="BK828" s="20" t="s">
        <v>124</v>
      </c>
      <c r="BL828" s="20" t="s">
        <v>1085</v>
      </c>
    </row>
    <row r="829" spans="2:64" s="11" customFormat="1">
      <c r="B829" s="178"/>
      <c r="D829" s="176" t="s">
        <v>141</v>
      </c>
      <c r="E829" s="182" t="s">
        <v>5</v>
      </c>
      <c r="F829" s="310"/>
      <c r="G829" s="311"/>
      <c r="H829" s="312"/>
      <c r="I829" s="314"/>
      <c r="J829" s="314"/>
      <c r="K829" s="178"/>
      <c r="L829" s="179"/>
      <c r="M829" s="180"/>
      <c r="N829" s="180"/>
      <c r="O829" s="180"/>
      <c r="P829" s="180"/>
      <c r="Q829" s="180"/>
      <c r="R829" s="180"/>
      <c r="S829" s="181"/>
      <c r="AS829" s="182" t="s">
        <v>141</v>
      </c>
      <c r="AT829" s="182" t="s">
        <v>123</v>
      </c>
      <c r="AU829" s="11" t="s">
        <v>78</v>
      </c>
      <c r="AV829" s="11" t="s">
        <v>33</v>
      </c>
      <c r="AW829" s="11" t="s">
        <v>76</v>
      </c>
      <c r="AX829" s="182" t="s">
        <v>117</v>
      </c>
    </row>
    <row r="830" spans="2:64" s="1" customFormat="1" ht="51" customHeight="1">
      <c r="B830" s="153"/>
      <c r="C830" s="154" t="s">
        <v>1051</v>
      </c>
      <c r="D830" s="154" t="s">
        <v>118</v>
      </c>
      <c r="E830" s="155" t="s">
        <v>261</v>
      </c>
      <c r="F830" s="156" t="s">
        <v>262</v>
      </c>
      <c r="G830" s="157" t="s">
        <v>252</v>
      </c>
      <c r="H830" s="158">
        <v>335.97</v>
      </c>
      <c r="I830" s="171"/>
      <c r="J830" s="172">
        <f t="shared" si="11"/>
        <v>0</v>
      </c>
      <c r="K830" s="37"/>
      <c r="L830" s="161" t="s">
        <v>5</v>
      </c>
      <c r="M830" s="162" t="s">
        <v>41</v>
      </c>
      <c r="N830" s="38"/>
      <c r="O830" s="163">
        <f>N830*H830</f>
        <v>0</v>
      </c>
      <c r="P830" s="163">
        <v>0</v>
      </c>
      <c r="Q830" s="163">
        <f>P830*H830</f>
        <v>0</v>
      </c>
      <c r="R830" s="163">
        <v>0</v>
      </c>
      <c r="S830" s="164">
        <f>R830*H830</f>
        <v>0</v>
      </c>
      <c r="AQ830" s="20" t="s">
        <v>124</v>
      </c>
      <c r="AS830" s="20" t="s">
        <v>118</v>
      </c>
      <c r="AT830" s="20" t="s">
        <v>123</v>
      </c>
      <c r="AX830" s="20" t="s">
        <v>117</v>
      </c>
      <c r="BD830" s="165">
        <f>IF(M830="základní",J830,0)</f>
        <v>0</v>
      </c>
      <c r="BE830" s="165">
        <f>IF(M830="snížená",J830,0)</f>
        <v>0</v>
      </c>
      <c r="BF830" s="165">
        <f>IF(M830="zákl. přenesená",J830,0)</f>
        <v>0</v>
      </c>
      <c r="BG830" s="165">
        <f>IF(M830="sníž. přenesená",J830,0)</f>
        <v>0</v>
      </c>
      <c r="BH830" s="165">
        <f>IF(M830="nulová",J830,0)</f>
        <v>0</v>
      </c>
      <c r="BI830" s="20" t="s">
        <v>76</v>
      </c>
      <c r="BJ830" s="165">
        <f>ROUND(I830*H830,2)</f>
        <v>0</v>
      </c>
      <c r="BK830" s="20" t="s">
        <v>124</v>
      </c>
      <c r="BL830" s="20" t="s">
        <v>1086</v>
      </c>
    </row>
    <row r="831" spans="2:64" s="11" customFormat="1">
      <c r="B831" s="178"/>
      <c r="D831" s="176" t="s">
        <v>141</v>
      </c>
      <c r="E831" s="182" t="s">
        <v>5</v>
      </c>
      <c r="F831" s="310"/>
      <c r="G831" s="311"/>
      <c r="H831" s="312"/>
      <c r="I831" s="314"/>
      <c r="J831" s="314"/>
      <c r="K831" s="178"/>
      <c r="L831" s="179"/>
      <c r="M831" s="180"/>
      <c r="N831" s="180"/>
      <c r="O831" s="180"/>
      <c r="P831" s="180"/>
      <c r="Q831" s="180"/>
      <c r="R831" s="180"/>
      <c r="S831" s="181"/>
      <c r="AS831" s="182" t="s">
        <v>141</v>
      </c>
      <c r="AT831" s="182" t="s">
        <v>123</v>
      </c>
      <c r="AU831" s="11" t="s">
        <v>78</v>
      </c>
      <c r="AV831" s="11" t="s">
        <v>33</v>
      </c>
      <c r="AW831" s="11" t="s">
        <v>76</v>
      </c>
      <c r="AX831" s="182" t="s">
        <v>117</v>
      </c>
    </row>
    <row r="832" spans="2:64" s="1" customFormat="1" ht="25.5" customHeight="1">
      <c r="B832" s="153"/>
      <c r="C832" s="154" t="s">
        <v>1087</v>
      </c>
      <c r="D832" s="154" t="s">
        <v>118</v>
      </c>
      <c r="E832" s="155" t="s">
        <v>264</v>
      </c>
      <c r="F832" s="156" t="s">
        <v>265</v>
      </c>
      <c r="G832" s="157" t="s">
        <v>252</v>
      </c>
      <c r="H832" s="158">
        <v>33.597000000000001</v>
      </c>
      <c r="I832" s="171"/>
      <c r="J832" s="172">
        <f t="shared" si="11"/>
        <v>0</v>
      </c>
      <c r="K832" s="37"/>
      <c r="L832" s="161" t="s">
        <v>5</v>
      </c>
      <c r="M832" s="162" t="s">
        <v>41</v>
      </c>
      <c r="N832" s="38"/>
      <c r="O832" s="163">
        <f>N832*H832</f>
        <v>0</v>
      </c>
      <c r="P832" s="163">
        <v>0</v>
      </c>
      <c r="Q832" s="163">
        <f>P832*H832</f>
        <v>0</v>
      </c>
      <c r="R832" s="163">
        <v>0</v>
      </c>
      <c r="S832" s="164">
        <f>R832*H832</f>
        <v>0</v>
      </c>
      <c r="AQ832" s="20" t="s">
        <v>124</v>
      </c>
      <c r="AS832" s="20" t="s">
        <v>118</v>
      </c>
      <c r="AT832" s="20" t="s">
        <v>123</v>
      </c>
      <c r="AX832" s="20" t="s">
        <v>117</v>
      </c>
      <c r="BD832" s="165">
        <f>IF(M832="základní",J832,0)</f>
        <v>0</v>
      </c>
      <c r="BE832" s="165">
        <f>IF(M832="snížená",J832,0)</f>
        <v>0</v>
      </c>
      <c r="BF832" s="165">
        <f>IF(M832="zákl. přenesená",J832,0)</f>
        <v>0</v>
      </c>
      <c r="BG832" s="165">
        <f>IF(M832="sníž. přenesená",J832,0)</f>
        <v>0</v>
      </c>
      <c r="BH832" s="165">
        <f>IF(M832="nulová",J832,0)</f>
        <v>0</v>
      </c>
      <c r="BI832" s="20" t="s">
        <v>76</v>
      </c>
      <c r="BJ832" s="165">
        <f>ROUND(I832*H832,2)</f>
        <v>0</v>
      </c>
      <c r="BK832" s="20" t="s">
        <v>124</v>
      </c>
      <c r="BL832" s="20" t="s">
        <v>1088</v>
      </c>
    </row>
    <row r="833" spans="2:64" s="1" customFormat="1" ht="16.5" customHeight="1">
      <c r="B833" s="153"/>
      <c r="C833" s="154" t="s">
        <v>1052</v>
      </c>
      <c r="D833" s="154" t="s">
        <v>118</v>
      </c>
      <c r="E833" s="155" t="s">
        <v>267</v>
      </c>
      <c r="F833" s="156" t="s">
        <v>268</v>
      </c>
      <c r="G833" s="157" t="s">
        <v>252</v>
      </c>
      <c r="H833" s="158">
        <v>33.597000000000001</v>
      </c>
      <c r="I833" s="159"/>
      <c r="J833" s="160">
        <f t="shared" si="11"/>
        <v>0</v>
      </c>
      <c r="K833" s="37"/>
      <c r="L833" s="161" t="s">
        <v>5</v>
      </c>
      <c r="M833" s="162" t="s">
        <v>41</v>
      </c>
      <c r="N833" s="38"/>
      <c r="O833" s="163">
        <f>N833*H833</f>
        <v>0</v>
      </c>
      <c r="P833" s="163">
        <v>0</v>
      </c>
      <c r="Q833" s="163">
        <f>P833*H833</f>
        <v>0</v>
      </c>
      <c r="R833" s="163">
        <v>0</v>
      </c>
      <c r="S833" s="164">
        <f>R833*H833</f>
        <v>0</v>
      </c>
      <c r="AQ833" s="20" t="s">
        <v>124</v>
      </c>
      <c r="AS833" s="20" t="s">
        <v>118</v>
      </c>
      <c r="AT833" s="20" t="s">
        <v>123</v>
      </c>
      <c r="AX833" s="20" t="s">
        <v>117</v>
      </c>
      <c r="BD833" s="165">
        <f>IF(M833="základní",J833,0)</f>
        <v>0</v>
      </c>
      <c r="BE833" s="165">
        <f>IF(M833="snížená",J833,0)</f>
        <v>0</v>
      </c>
      <c r="BF833" s="165">
        <f>IF(M833="zákl. přenesená",J833,0)</f>
        <v>0</v>
      </c>
      <c r="BG833" s="165">
        <f>IF(M833="sníž. přenesená",J833,0)</f>
        <v>0</v>
      </c>
      <c r="BH833" s="165">
        <f>IF(M833="nulová",J833,0)</f>
        <v>0</v>
      </c>
      <c r="BI833" s="20" t="s">
        <v>76</v>
      </c>
      <c r="BJ833" s="165">
        <f>ROUND(I833*H833,2)</f>
        <v>0</v>
      </c>
      <c r="BK833" s="20" t="s">
        <v>124</v>
      </c>
      <c r="BL833" s="20" t="s">
        <v>1089</v>
      </c>
    </row>
    <row r="834" spans="2:64" s="1" customFormat="1" ht="25.5" customHeight="1">
      <c r="B834" s="153"/>
      <c r="C834" s="154" t="s">
        <v>1090</v>
      </c>
      <c r="D834" s="154" t="s">
        <v>118</v>
      </c>
      <c r="E834" s="155" t="s">
        <v>270</v>
      </c>
      <c r="F834" s="156" t="s">
        <v>271</v>
      </c>
      <c r="G834" s="157" t="s">
        <v>249</v>
      </c>
      <c r="H834" s="158">
        <v>67.194000000000003</v>
      </c>
      <c r="I834" s="171"/>
      <c r="J834" s="172">
        <f t="shared" si="11"/>
        <v>0</v>
      </c>
      <c r="K834" s="37"/>
      <c r="L834" s="161" t="s">
        <v>5</v>
      </c>
      <c r="M834" s="162" t="s">
        <v>41</v>
      </c>
      <c r="N834" s="38"/>
      <c r="O834" s="163">
        <f>N834*H834</f>
        <v>0</v>
      </c>
      <c r="P834" s="163">
        <v>0</v>
      </c>
      <c r="Q834" s="163">
        <f>P834*H834</f>
        <v>0</v>
      </c>
      <c r="R834" s="163">
        <v>0</v>
      </c>
      <c r="S834" s="164">
        <f>R834*H834</f>
        <v>0</v>
      </c>
      <c r="AQ834" s="20" t="s">
        <v>124</v>
      </c>
      <c r="AS834" s="20" t="s">
        <v>118</v>
      </c>
      <c r="AT834" s="20" t="s">
        <v>123</v>
      </c>
      <c r="AX834" s="20" t="s">
        <v>117</v>
      </c>
      <c r="BD834" s="165">
        <f>IF(M834="základní",J834,0)</f>
        <v>0</v>
      </c>
      <c r="BE834" s="165">
        <f>IF(M834="snížená",J834,0)</f>
        <v>0</v>
      </c>
      <c r="BF834" s="165">
        <f>IF(M834="zákl. přenesená",J834,0)</f>
        <v>0</v>
      </c>
      <c r="BG834" s="165">
        <f>IF(M834="sníž. přenesená",J834,0)</f>
        <v>0</v>
      </c>
      <c r="BH834" s="165">
        <f>IF(M834="nulová",J834,0)</f>
        <v>0</v>
      </c>
      <c r="BI834" s="20" t="s">
        <v>76</v>
      </c>
      <c r="BJ834" s="165">
        <f>ROUND(I834*H834,2)</f>
        <v>0</v>
      </c>
      <c r="BK834" s="20" t="s">
        <v>124</v>
      </c>
      <c r="BL834" s="20" t="s">
        <v>1091</v>
      </c>
    </row>
    <row r="835" spans="2:64" s="11" customFormat="1">
      <c r="B835" s="178"/>
      <c r="D835" s="176" t="s">
        <v>141</v>
      </c>
      <c r="E835" s="182" t="s">
        <v>5</v>
      </c>
      <c r="F835" s="310"/>
      <c r="G835" s="311"/>
      <c r="H835" s="312"/>
      <c r="I835" s="314"/>
      <c r="J835" s="314"/>
      <c r="K835" s="178"/>
      <c r="L835" s="179"/>
      <c r="M835" s="180"/>
      <c r="N835" s="180"/>
      <c r="O835" s="180"/>
      <c r="P835" s="180"/>
      <c r="Q835" s="180"/>
      <c r="R835" s="180"/>
      <c r="S835" s="181"/>
      <c r="AS835" s="182" t="s">
        <v>141</v>
      </c>
      <c r="AT835" s="182" t="s">
        <v>123</v>
      </c>
      <c r="AU835" s="11" t="s">
        <v>78</v>
      </c>
      <c r="AV835" s="11" t="s">
        <v>33</v>
      </c>
      <c r="AW835" s="11" t="s">
        <v>76</v>
      </c>
      <c r="AX835" s="182" t="s">
        <v>117</v>
      </c>
    </row>
    <row r="836" spans="2:64" s="1" customFormat="1" ht="25.5" customHeight="1">
      <c r="B836" s="153"/>
      <c r="C836" s="154" t="s">
        <v>1055</v>
      </c>
      <c r="D836" s="154" t="s">
        <v>118</v>
      </c>
      <c r="E836" s="155" t="s">
        <v>272</v>
      </c>
      <c r="F836" s="156" t="s">
        <v>273</v>
      </c>
      <c r="G836" s="157" t="s">
        <v>274</v>
      </c>
      <c r="H836" s="158">
        <v>91.89</v>
      </c>
      <c r="I836" s="171"/>
      <c r="J836" s="172">
        <f t="shared" si="11"/>
        <v>0</v>
      </c>
      <c r="K836" s="37"/>
      <c r="L836" s="161" t="s">
        <v>5</v>
      </c>
      <c r="M836" s="162" t="s">
        <v>41</v>
      </c>
      <c r="N836" s="38"/>
      <c r="O836" s="163">
        <f>N836*H836</f>
        <v>0</v>
      </c>
      <c r="P836" s="163">
        <v>0</v>
      </c>
      <c r="Q836" s="163">
        <f>P836*H836</f>
        <v>0</v>
      </c>
      <c r="R836" s="163">
        <v>0</v>
      </c>
      <c r="S836" s="164">
        <f>R836*H836</f>
        <v>0</v>
      </c>
      <c r="AQ836" s="20" t="s">
        <v>124</v>
      </c>
      <c r="AS836" s="20" t="s">
        <v>118</v>
      </c>
      <c r="AT836" s="20" t="s">
        <v>123</v>
      </c>
      <c r="AX836" s="20" t="s">
        <v>117</v>
      </c>
      <c r="BD836" s="165">
        <f>IF(M836="základní",J836,0)</f>
        <v>0</v>
      </c>
      <c r="BE836" s="165">
        <f>IF(M836="snížená",J836,0)</f>
        <v>0</v>
      </c>
      <c r="BF836" s="165">
        <f>IF(M836="zákl. přenesená",J836,0)</f>
        <v>0</v>
      </c>
      <c r="BG836" s="165">
        <f>IF(M836="sníž. přenesená",J836,0)</f>
        <v>0</v>
      </c>
      <c r="BH836" s="165">
        <f>IF(M836="nulová",J836,0)</f>
        <v>0</v>
      </c>
      <c r="BI836" s="20" t="s">
        <v>76</v>
      </c>
      <c r="BJ836" s="165">
        <f>ROUND(I836*H836,2)</f>
        <v>0</v>
      </c>
      <c r="BK836" s="20" t="s">
        <v>124</v>
      </c>
      <c r="BL836" s="20" t="s">
        <v>1092</v>
      </c>
    </row>
    <row r="837" spans="2:64" s="11" customFormat="1">
      <c r="B837" s="178"/>
      <c r="D837" s="176" t="s">
        <v>141</v>
      </c>
      <c r="E837" s="182" t="s">
        <v>5</v>
      </c>
      <c r="F837" s="310"/>
      <c r="G837" s="311"/>
      <c r="H837" s="312"/>
      <c r="I837" s="314"/>
      <c r="J837" s="314"/>
      <c r="K837" s="178"/>
      <c r="L837" s="179"/>
      <c r="M837" s="180"/>
      <c r="N837" s="180"/>
      <c r="O837" s="180"/>
      <c r="P837" s="180"/>
      <c r="Q837" s="180"/>
      <c r="R837" s="180"/>
      <c r="S837" s="181"/>
      <c r="AS837" s="182" t="s">
        <v>141</v>
      </c>
      <c r="AT837" s="182" t="s">
        <v>123</v>
      </c>
      <c r="AU837" s="11" t="s">
        <v>78</v>
      </c>
      <c r="AV837" s="11" t="s">
        <v>33</v>
      </c>
      <c r="AW837" s="11" t="s">
        <v>76</v>
      </c>
      <c r="AX837" s="182" t="s">
        <v>117</v>
      </c>
    </row>
    <row r="838" spans="2:64" s="1" customFormat="1" ht="38.25" customHeight="1">
      <c r="B838" s="153"/>
      <c r="C838" s="154" t="s">
        <v>1093</v>
      </c>
      <c r="D838" s="154" t="s">
        <v>118</v>
      </c>
      <c r="E838" s="155" t="s">
        <v>1094</v>
      </c>
      <c r="F838" s="156" t="s">
        <v>1095</v>
      </c>
      <c r="G838" s="157" t="s">
        <v>274</v>
      </c>
      <c r="H838" s="158">
        <v>300</v>
      </c>
      <c r="I838" s="171"/>
      <c r="J838" s="172">
        <f t="shared" si="11"/>
        <v>0</v>
      </c>
      <c r="K838" s="37"/>
      <c r="L838" s="161" t="s">
        <v>5</v>
      </c>
      <c r="M838" s="162" t="s">
        <v>41</v>
      </c>
      <c r="N838" s="38"/>
      <c r="O838" s="163">
        <f t="shared" ref="O838:O846" si="12">N838*H838</f>
        <v>0</v>
      </c>
      <c r="P838" s="163">
        <v>0</v>
      </c>
      <c r="Q838" s="163">
        <f t="shared" ref="Q838:Q846" si="13">P838*H838</f>
        <v>0</v>
      </c>
      <c r="R838" s="163">
        <v>0</v>
      </c>
      <c r="S838" s="164">
        <f t="shared" ref="S838:S846" si="14">R838*H838</f>
        <v>0</v>
      </c>
      <c r="AQ838" s="20" t="s">
        <v>124</v>
      </c>
      <c r="AS838" s="20" t="s">
        <v>118</v>
      </c>
      <c r="AT838" s="20" t="s">
        <v>123</v>
      </c>
      <c r="AX838" s="20" t="s">
        <v>117</v>
      </c>
      <c r="BD838" s="165">
        <f t="shared" ref="BD838:BD846" si="15">IF(M838="základní",J838,0)</f>
        <v>0</v>
      </c>
      <c r="BE838" s="165">
        <f t="shared" ref="BE838:BE846" si="16">IF(M838="snížená",J838,0)</f>
        <v>0</v>
      </c>
      <c r="BF838" s="165">
        <f t="shared" ref="BF838:BF846" si="17">IF(M838="zákl. přenesená",J838,0)</f>
        <v>0</v>
      </c>
      <c r="BG838" s="165">
        <f t="shared" ref="BG838:BG846" si="18">IF(M838="sníž. přenesená",J838,0)</f>
        <v>0</v>
      </c>
      <c r="BH838" s="165">
        <f t="shared" ref="BH838:BH846" si="19">IF(M838="nulová",J838,0)</f>
        <v>0</v>
      </c>
      <c r="BI838" s="20" t="s">
        <v>76</v>
      </c>
      <c r="BJ838" s="165">
        <f t="shared" ref="BJ838:BJ846" si="20">ROUND(I838*H838,2)</f>
        <v>0</v>
      </c>
      <c r="BK838" s="20" t="s">
        <v>124</v>
      </c>
      <c r="BL838" s="20" t="s">
        <v>1096</v>
      </c>
    </row>
    <row r="839" spans="2:64" s="1" customFormat="1" ht="16.5" customHeight="1">
      <c r="B839" s="153"/>
      <c r="C839" s="154" t="s">
        <v>1058</v>
      </c>
      <c r="D839" s="154" t="s">
        <v>118</v>
      </c>
      <c r="E839" s="155" t="s">
        <v>1097</v>
      </c>
      <c r="F839" s="156" t="s">
        <v>1098</v>
      </c>
      <c r="G839" s="157" t="s">
        <v>274</v>
      </c>
      <c r="H839" s="158">
        <v>300</v>
      </c>
      <c r="I839" s="159"/>
      <c r="J839" s="160">
        <f t="shared" si="11"/>
        <v>0</v>
      </c>
      <c r="K839" s="37"/>
      <c r="L839" s="161" t="s">
        <v>5</v>
      </c>
      <c r="M839" s="162" t="s">
        <v>41</v>
      </c>
      <c r="N839" s="38"/>
      <c r="O839" s="163">
        <f t="shared" si="12"/>
        <v>0</v>
      </c>
      <c r="P839" s="163">
        <v>0.20039999999999999</v>
      </c>
      <c r="Q839" s="163">
        <f t="shared" si="13"/>
        <v>60.12</v>
      </c>
      <c r="R839" s="163">
        <v>0</v>
      </c>
      <c r="S839" s="164">
        <f t="shared" si="14"/>
        <v>0</v>
      </c>
      <c r="AQ839" s="20" t="s">
        <v>124</v>
      </c>
      <c r="AS839" s="20" t="s">
        <v>118</v>
      </c>
      <c r="AT839" s="20" t="s">
        <v>123</v>
      </c>
      <c r="AX839" s="20" t="s">
        <v>117</v>
      </c>
      <c r="BD839" s="165">
        <f t="shared" si="15"/>
        <v>0</v>
      </c>
      <c r="BE839" s="165">
        <f t="shared" si="16"/>
        <v>0</v>
      </c>
      <c r="BF839" s="165">
        <f t="shared" si="17"/>
        <v>0</v>
      </c>
      <c r="BG839" s="165">
        <f t="shared" si="18"/>
        <v>0</v>
      </c>
      <c r="BH839" s="165">
        <f t="shared" si="19"/>
        <v>0</v>
      </c>
      <c r="BI839" s="20" t="s">
        <v>76</v>
      </c>
      <c r="BJ839" s="165">
        <f t="shared" si="20"/>
        <v>0</v>
      </c>
      <c r="BK839" s="20" t="s">
        <v>124</v>
      </c>
      <c r="BL839" s="20" t="s">
        <v>1099</v>
      </c>
    </row>
    <row r="840" spans="2:64" s="1" customFormat="1" ht="25.5" customHeight="1">
      <c r="B840" s="153"/>
      <c r="C840" s="154" t="s">
        <v>1100</v>
      </c>
      <c r="D840" s="154" t="s">
        <v>118</v>
      </c>
      <c r="E840" s="155" t="s">
        <v>1101</v>
      </c>
      <c r="F840" s="156" t="s">
        <v>1102</v>
      </c>
      <c r="G840" s="157" t="s">
        <v>274</v>
      </c>
      <c r="H840" s="158">
        <v>300</v>
      </c>
      <c r="I840" s="171"/>
      <c r="J840" s="172">
        <f t="shared" si="11"/>
        <v>0</v>
      </c>
      <c r="K840" s="37"/>
      <c r="L840" s="161" t="s">
        <v>5</v>
      </c>
      <c r="M840" s="162" t="s">
        <v>41</v>
      </c>
      <c r="N840" s="38"/>
      <c r="O840" s="163">
        <f t="shared" si="12"/>
        <v>0</v>
      </c>
      <c r="P840" s="163">
        <v>0.33445999999999998</v>
      </c>
      <c r="Q840" s="163">
        <f t="shared" si="13"/>
        <v>100.33799999999999</v>
      </c>
      <c r="R840" s="163">
        <v>0</v>
      </c>
      <c r="S840" s="164">
        <f t="shared" si="14"/>
        <v>0</v>
      </c>
      <c r="AQ840" s="20" t="s">
        <v>124</v>
      </c>
      <c r="AS840" s="20" t="s">
        <v>118</v>
      </c>
      <c r="AT840" s="20" t="s">
        <v>123</v>
      </c>
      <c r="AX840" s="20" t="s">
        <v>117</v>
      </c>
      <c r="BD840" s="165">
        <f t="shared" si="15"/>
        <v>0</v>
      </c>
      <c r="BE840" s="165">
        <f t="shared" si="16"/>
        <v>0</v>
      </c>
      <c r="BF840" s="165">
        <f t="shared" si="17"/>
        <v>0</v>
      </c>
      <c r="BG840" s="165">
        <f t="shared" si="18"/>
        <v>0</v>
      </c>
      <c r="BH840" s="165">
        <f t="shared" si="19"/>
        <v>0</v>
      </c>
      <c r="BI840" s="20" t="s">
        <v>76</v>
      </c>
      <c r="BJ840" s="165">
        <f t="shared" si="20"/>
        <v>0</v>
      </c>
      <c r="BK840" s="20" t="s">
        <v>124</v>
      </c>
      <c r="BL840" s="20" t="s">
        <v>1103</v>
      </c>
    </row>
    <row r="841" spans="2:64" s="1" customFormat="1" ht="51" customHeight="1">
      <c r="B841" s="153"/>
      <c r="C841" s="154" t="s">
        <v>1061</v>
      </c>
      <c r="D841" s="154" t="s">
        <v>118</v>
      </c>
      <c r="E841" s="155" t="s">
        <v>1104</v>
      </c>
      <c r="F841" s="156" t="s">
        <v>1105</v>
      </c>
      <c r="G841" s="157" t="s">
        <v>274</v>
      </c>
      <c r="H841" s="158">
        <v>300</v>
      </c>
      <c r="I841" s="159"/>
      <c r="J841" s="160">
        <f t="shared" si="11"/>
        <v>0</v>
      </c>
      <c r="K841" s="37"/>
      <c r="L841" s="161" t="s">
        <v>5</v>
      </c>
      <c r="M841" s="162" t="s">
        <v>41</v>
      </c>
      <c r="N841" s="38"/>
      <c r="O841" s="163">
        <f t="shared" si="12"/>
        <v>0</v>
      </c>
      <c r="P841" s="163">
        <v>0.10100000000000001</v>
      </c>
      <c r="Q841" s="163">
        <f t="shared" si="13"/>
        <v>30.3</v>
      </c>
      <c r="R841" s="163">
        <v>0</v>
      </c>
      <c r="S841" s="164">
        <f t="shared" si="14"/>
        <v>0</v>
      </c>
      <c r="AQ841" s="20" t="s">
        <v>124</v>
      </c>
      <c r="AS841" s="20" t="s">
        <v>118</v>
      </c>
      <c r="AT841" s="20" t="s">
        <v>123</v>
      </c>
      <c r="AX841" s="20" t="s">
        <v>117</v>
      </c>
      <c r="BD841" s="165">
        <f t="shared" si="15"/>
        <v>0</v>
      </c>
      <c r="BE841" s="165">
        <f t="shared" si="16"/>
        <v>0</v>
      </c>
      <c r="BF841" s="165">
        <f t="shared" si="17"/>
        <v>0</v>
      </c>
      <c r="BG841" s="165">
        <f t="shared" si="18"/>
        <v>0</v>
      </c>
      <c r="BH841" s="165">
        <f t="shared" si="19"/>
        <v>0</v>
      </c>
      <c r="BI841" s="20" t="s">
        <v>76</v>
      </c>
      <c r="BJ841" s="165">
        <f t="shared" si="20"/>
        <v>0</v>
      </c>
      <c r="BK841" s="20" t="s">
        <v>124</v>
      </c>
      <c r="BL841" s="20" t="s">
        <v>1106</v>
      </c>
    </row>
    <row r="842" spans="2:64" s="1" customFormat="1" ht="16.5" customHeight="1">
      <c r="B842" s="153"/>
      <c r="C842" s="166" t="s">
        <v>1107</v>
      </c>
      <c r="D842" s="166" t="s">
        <v>121</v>
      </c>
      <c r="E842" s="167" t="s">
        <v>1108</v>
      </c>
      <c r="F842" s="168" t="s">
        <v>1109</v>
      </c>
      <c r="G842" s="169" t="s">
        <v>274</v>
      </c>
      <c r="H842" s="170">
        <v>300</v>
      </c>
      <c r="I842" s="171"/>
      <c r="J842" s="172">
        <f t="shared" si="11"/>
        <v>0</v>
      </c>
      <c r="K842" s="173"/>
      <c r="L842" s="174" t="s">
        <v>5</v>
      </c>
      <c r="M842" s="175" t="s">
        <v>41</v>
      </c>
      <c r="N842" s="38"/>
      <c r="O842" s="163">
        <f t="shared" si="12"/>
        <v>0</v>
      </c>
      <c r="P842" s="163">
        <v>0.108</v>
      </c>
      <c r="Q842" s="163">
        <f t="shared" si="13"/>
        <v>32.4</v>
      </c>
      <c r="R842" s="163">
        <v>0</v>
      </c>
      <c r="S842" s="164">
        <f t="shared" si="14"/>
        <v>0</v>
      </c>
      <c r="AQ842" s="20" t="s">
        <v>129</v>
      </c>
      <c r="AS842" s="20" t="s">
        <v>121</v>
      </c>
      <c r="AT842" s="20" t="s">
        <v>123</v>
      </c>
      <c r="AX842" s="20" t="s">
        <v>117</v>
      </c>
      <c r="BD842" s="165">
        <f t="shared" si="15"/>
        <v>0</v>
      </c>
      <c r="BE842" s="165">
        <f t="shared" si="16"/>
        <v>0</v>
      </c>
      <c r="BF842" s="165">
        <f t="shared" si="17"/>
        <v>0</v>
      </c>
      <c r="BG842" s="165">
        <f t="shared" si="18"/>
        <v>0</v>
      </c>
      <c r="BH842" s="165">
        <f t="shared" si="19"/>
        <v>0</v>
      </c>
      <c r="BI842" s="20" t="s">
        <v>76</v>
      </c>
      <c r="BJ842" s="165">
        <f t="shared" si="20"/>
        <v>0</v>
      </c>
      <c r="BK842" s="20" t="s">
        <v>124</v>
      </c>
      <c r="BL842" s="20" t="s">
        <v>1110</v>
      </c>
    </row>
    <row r="843" spans="2:64" s="1" customFormat="1" ht="25.5" customHeight="1">
      <c r="B843" s="153"/>
      <c r="C843" s="154" t="s">
        <v>1063</v>
      </c>
      <c r="D843" s="154" t="s">
        <v>118</v>
      </c>
      <c r="E843" s="155" t="s">
        <v>1111</v>
      </c>
      <c r="F843" s="156" t="s">
        <v>1112</v>
      </c>
      <c r="G843" s="157" t="s">
        <v>119</v>
      </c>
      <c r="H843" s="158">
        <v>1200.2</v>
      </c>
      <c r="I843" s="159"/>
      <c r="J843" s="160">
        <f t="shared" si="11"/>
        <v>0</v>
      </c>
      <c r="K843" s="37"/>
      <c r="L843" s="161" t="s">
        <v>5</v>
      </c>
      <c r="M843" s="162" t="s">
        <v>41</v>
      </c>
      <c r="N843" s="38"/>
      <c r="O843" s="163">
        <f t="shared" si="12"/>
        <v>0</v>
      </c>
      <c r="P843" s="163">
        <v>8.5309999999999997E-2</v>
      </c>
      <c r="Q843" s="163">
        <f t="shared" si="13"/>
        <v>102.389062</v>
      </c>
      <c r="R843" s="163">
        <v>0</v>
      </c>
      <c r="S843" s="164">
        <f t="shared" si="14"/>
        <v>0</v>
      </c>
      <c r="AQ843" s="20" t="s">
        <v>124</v>
      </c>
      <c r="AS843" s="20" t="s">
        <v>118</v>
      </c>
      <c r="AT843" s="20" t="s">
        <v>123</v>
      </c>
      <c r="AX843" s="20" t="s">
        <v>117</v>
      </c>
      <c r="BD843" s="165">
        <f t="shared" si="15"/>
        <v>0</v>
      </c>
      <c r="BE843" s="165">
        <f t="shared" si="16"/>
        <v>0</v>
      </c>
      <c r="BF843" s="165">
        <f t="shared" si="17"/>
        <v>0</v>
      </c>
      <c r="BG843" s="165">
        <f t="shared" si="18"/>
        <v>0</v>
      </c>
      <c r="BH843" s="165">
        <f t="shared" si="19"/>
        <v>0</v>
      </c>
      <c r="BI843" s="20" t="s">
        <v>76</v>
      </c>
      <c r="BJ843" s="165">
        <f t="shared" si="20"/>
        <v>0</v>
      </c>
      <c r="BK843" s="20" t="s">
        <v>124</v>
      </c>
      <c r="BL843" s="20" t="s">
        <v>1113</v>
      </c>
    </row>
    <row r="844" spans="2:64" s="1" customFormat="1" ht="16.5" customHeight="1">
      <c r="B844" s="153"/>
      <c r="C844" s="166" t="s">
        <v>1114</v>
      </c>
      <c r="D844" s="166" t="s">
        <v>121</v>
      </c>
      <c r="E844" s="167" t="s">
        <v>1115</v>
      </c>
      <c r="F844" s="168" t="s">
        <v>1116</v>
      </c>
      <c r="G844" s="169" t="s">
        <v>119</v>
      </c>
      <c r="H844" s="170">
        <v>1200.2</v>
      </c>
      <c r="I844" s="171"/>
      <c r="J844" s="172">
        <f t="shared" si="11"/>
        <v>0</v>
      </c>
      <c r="K844" s="173"/>
      <c r="L844" s="174" t="s">
        <v>5</v>
      </c>
      <c r="M844" s="175" t="s">
        <v>41</v>
      </c>
      <c r="N844" s="38"/>
      <c r="O844" s="163">
        <f t="shared" si="12"/>
        <v>0</v>
      </c>
      <c r="P844" s="163">
        <v>2.4E-2</v>
      </c>
      <c r="Q844" s="163">
        <f t="shared" si="13"/>
        <v>28.8048</v>
      </c>
      <c r="R844" s="163">
        <v>0</v>
      </c>
      <c r="S844" s="164">
        <f t="shared" si="14"/>
        <v>0</v>
      </c>
      <c r="AQ844" s="20" t="s">
        <v>129</v>
      </c>
      <c r="AS844" s="20" t="s">
        <v>121</v>
      </c>
      <c r="AT844" s="20" t="s">
        <v>123</v>
      </c>
      <c r="AX844" s="20" t="s">
        <v>117</v>
      </c>
      <c r="BD844" s="165">
        <f t="shared" si="15"/>
        <v>0</v>
      </c>
      <c r="BE844" s="165">
        <f t="shared" si="16"/>
        <v>0</v>
      </c>
      <c r="BF844" s="165">
        <f t="shared" si="17"/>
        <v>0</v>
      </c>
      <c r="BG844" s="165">
        <f t="shared" si="18"/>
        <v>0</v>
      </c>
      <c r="BH844" s="165">
        <f t="shared" si="19"/>
        <v>0</v>
      </c>
      <c r="BI844" s="20" t="s">
        <v>76</v>
      </c>
      <c r="BJ844" s="165">
        <f t="shared" si="20"/>
        <v>0</v>
      </c>
      <c r="BK844" s="20" t="s">
        <v>124</v>
      </c>
      <c r="BL844" s="20" t="s">
        <v>1117</v>
      </c>
    </row>
    <row r="845" spans="2:64" s="1" customFormat="1" ht="25.5" customHeight="1">
      <c r="B845" s="153"/>
      <c r="C845" s="154" t="s">
        <v>1118</v>
      </c>
      <c r="D845" s="154" t="s">
        <v>118</v>
      </c>
      <c r="E845" s="155" t="s">
        <v>1119</v>
      </c>
      <c r="F845" s="156" t="s">
        <v>1120</v>
      </c>
      <c r="G845" s="157" t="s">
        <v>252</v>
      </c>
      <c r="H845" s="158">
        <v>120.2</v>
      </c>
      <c r="I845" s="159"/>
      <c r="J845" s="160">
        <f t="shared" si="11"/>
        <v>0</v>
      </c>
      <c r="K845" s="37"/>
      <c r="L845" s="161" t="s">
        <v>5</v>
      </c>
      <c r="M845" s="162" t="s">
        <v>41</v>
      </c>
      <c r="N845" s="38"/>
      <c r="O845" s="163">
        <f t="shared" si="12"/>
        <v>0</v>
      </c>
      <c r="P845" s="163">
        <v>2.2563399999999998</v>
      </c>
      <c r="Q845" s="163">
        <f t="shared" si="13"/>
        <v>271.21206799999999</v>
      </c>
      <c r="R845" s="163">
        <v>0</v>
      </c>
      <c r="S845" s="164">
        <f t="shared" si="14"/>
        <v>0</v>
      </c>
      <c r="AQ845" s="20" t="s">
        <v>124</v>
      </c>
      <c r="AS845" s="20" t="s">
        <v>118</v>
      </c>
      <c r="AT845" s="20" t="s">
        <v>123</v>
      </c>
      <c r="AX845" s="20" t="s">
        <v>117</v>
      </c>
      <c r="BD845" s="165">
        <f t="shared" si="15"/>
        <v>0</v>
      </c>
      <c r="BE845" s="165">
        <f t="shared" si="16"/>
        <v>0</v>
      </c>
      <c r="BF845" s="165">
        <f t="shared" si="17"/>
        <v>0</v>
      </c>
      <c r="BG845" s="165">
        <f t="shared" si="18"/>
        <v>0</v>
      </c>
      <c r="BH845" s="165">
        <f t="shared" si="19"/>
        <v>0</v>
      </c>
      <c r="BI845" s="20" t="s">
        <v>76</v>
      </c>
      <c r="BJ845" s="165">
        <f t="shared" si="20"/>
        <v>0</v>
      </c>
      <c r="BK845" s="20" t="s">
        <v>124</v>
      </c>
      <c r="BL845" s="20" t="s">
        <v>1121</v>
      </c>
    </row>
    <row r="846" spans="2:64" s="1" customFormat="1" ht="25.5" customHeight="1">
      <c r="B846" s="153"/>
      <c r="C846" s="154" t="s">
        <v>1122</v>
      </c>
      <c r="D846" s="154" t="s">
        <v>118</v>
      </c>
      <c r="E846" s="155" t="s">
        <v>1123</v>
      </c>
      <c r="F846" s="156" t="s">
        <v>1124</v>
      </c>
      <c r="G846" s="157" t="s">
        <v>249</v>
      </c>
      <c r="H846" s="158">
        <v>641.721</v>
      </c>
      <c r="I846" s="171"/>
      <c r="J846" s="172">
        <f t="shared" si="11"/>
        <v>0</v>
      </c>
      <c r="K846" s="37"/>
      <c r="L846" s="161" t="s">
        <v>5</v>
      </c>
      <c r="M846" s="162" t="s">
        <v>41</v>
      </c>
      <c r="N846" s="38"/>
      <c r="O846" s="163">
        <f t="shared" si="12"/>
        <v>0</v>
      </c>
      <c r="P846" s="163">
        <v>0</v>
      </c>
      <c r="Q846" s="163">
        <f t="shared" si="13"/>
        <v>0</v>
      </c>
      <c r="R846" s="163">
        <v>0</v>
      </c>
      <c r="S846" s="164">
        <f t="shared" si="14"/>
        <v>0</v>
      </c>
      <c r="AQ846" s="20" t="s">
        <v>124</v>
      </c>
      <c r="AS846" s="20" t="s">
        <v>118</v>
      </c>
      <c r="AT846" s="20" t="s">
        <v>123</v>
      </c>
      <c r="AX846" s="20" t="s">
        <v>117</v>
      </c>
      <c r="BD846" s="165">
        <f t="shared" si="15"/>
        <v>0</v>
      </c>
      <c r="BE846" s="165">
        <f t="shared" si="16"/>
        <v>0</v>
      </c>
      <c r="BF846" s="165">
        <f t="shared" si="17"/>
        <v>0</v>
      </c>
      <c r="BG846" s="165">
        <f t="shared" si="18"/>
        <v>0</v>
      </c>
      <c r="BH846" s="165">
        <f t="shared" si="19"/>
        <v>0</v>
      </c>
      <c r="BI846" s="20" t="s">
        <v>76</v>
      </c>
      <c r="BJ846" s="165">
        <f t="shared" si="20"/>
        <v>0</v>
      </c>
      <c r="BK846" s="20" t="s">
        <v>124</v>
      </c>
      <c r="BL846" s="20" t="s">
        <v>1125</v>
      </c>
    </row>
    <row r="847" spans="2:64" s="10" customFormat="1" ht="37.35" customHeight="1">
      <c r="B847" s="140"/>
      <c r="D847" s="141" t="s">
        <v>69</v>
      </c>
      <c r="E847" s="142" t="s">
        <v>311</v>
      </c>
      <c r="F847" s="142" t="s">
        <v>312</v>
      </c>
      <c r="I847" s="244"/>
      <c r="J847" s="246">
        <f>SUM(J848:J850)</f>
        <v>0</v>
      </c>
      <c r="K847" s="140"/>
      <c r="L847" s="145"/>
      <c r="M847" s="146"/>
      <c r="N847" s="146"/>
      <c r="O847" s="147">
        <f>SUM(O848:O850)</f>
        <v>0</v>
      </c>
      <c r="P847" s="146"/>
      <c r="Q847" s="147">
        <f>SUM(Q848:Q850)</f>
        <v>0</v>
      </c>
      <c r="R847" s="146"/>
      <c r="S847" s="148">
        <f>SUM(S848:S850)</f>
        <v>0</v>
      </c>
      <c r="AQ847" s="141" t="s">
        <v>124</v>
      </c>
      <c r="AS847" s="149" t="s">
        <v>69</v>
      </c>
      <c r="AT847" s="149" t="s">
        <v>70</v>
      </c>
      <c r="AX847" s="141" t="s">
        <v>117</v>
      </c>
      <c r="BJ847" s="150">
        <f>SUM(BJ848:BJ850)</f>
        <v>0</v>
      </c>
    </row>
    <row r="848" spans="2:64" s="1" customFormat="1" ht="38.25" customHeight="1">
      <c r="B848" s="153"/>
      <c r="C848" s="154" t="s">
        <v>1126</v>
      </c>
      <c r="D848" s="154" t="s">
        <v>118</v>
      </c>
      <c r="E848" s="155" t="s">
        <v>1127</v>
      </c>
      <c r="F848" s="156" t="s">
        <v>1128</v>
      </c>
      <c r="G848" s="157" t="s">
        <v>223</v>
      </c>
      <c r="H848" s="158">
        <v>40</v>
      </c>
      <c r="I848" s="171"/>
      <c r="J848" s="172">
        <f t="shared" si="11"/>
        <v>0</v>
      </c>
      <c r="K848" s="37"/>
      <c r="L848" s="161" t="s">
        <v>5</v>
      </c>
      <c r="M848" s="162" t="s">
        <v>41</v>
      </c>
      <c r="N848" s="38"/>
      <c r="O848" s="163">
        <f>N848*H848</f>
        <v>0</v>
      </c>
      <c r="P848" s="163">
        <v>0</v>
      </c>
      <c r="Q848" s="163">
        <f>P848*H848</f>
        <v>0</v>
      </c>
      <c r="R848" s="163">
        <v>0</v>
      </c>
      <c r="S848" s="164">
        <f>R848*H848</f>
        <v>0</v>
      </c>
      <c r="AQ848" s="20" t="s">
        <v>168</v>
      </c>
      <c r="AS848" s="20" t="s">
        <v>118</v>
      </c>
      <c r="AT848" s="20" t="s">
        <v>76</v>
      </c>
      <c r="AX848" s="20" t="s">
        <v>117</v>
      </c>
      <c r="BD848" s="165">
        <f>IF(M848="základní",J848,0)</f>
        <v>0</v>
      </c>
      <c r="BE848" s="165">
        <f>IF(M848="snížená",J848,0)</f>
        <v>0</v>
      </c>
      <c r="BF848" s="165">
        <f>IF(M848="zákl. přenesená",J848,0)</f>
        <v>0</v>
      </c>
      <c r="BG848" s="165">
        <f>IF(M848="sníž. přenesená",J848,0)</f>
        <v>0</v>
      </c>
      <c r="BH848" s="165">
        <f>IF(M848="nulová",J848,0)</f>
        <v>0</v>
      </c>
      <c r="BI848" s="20" t="s">
        <v>76</v>
      </c>
      <c r="BJ848" s="165">
        <f>ROUND(I848*H848,2)</f>
        <v>0</v>
      </c>
      <c r="BK848" s="20" t="s">
        <v>168</v>
      </c>
      <c r="BL848" s="20" t="s">
        <v>1129</v>
      </c>
    </row>
    <row r="849" spans="2:64" s="1" customFormat="1" ht="51" customHeight="1">
      <c r="B849" s="153"/>
      <c r="C849" s="154" t="s">
        <v>1130</v>
      </c>
      <c r="D849" s="154" t="s">
        <v>118</v>
      </c>
      <c r="E849" s="155" t="s">
        <v>314</v>
      </c>
      <c r="F849" s="156" t="s">
        <v>1131</v>
      </c>
      <c r="G849" s="157" t="s">
        <v>223</v>
      </c>
      <c r="H849" s="158">
        <v>22</v>
      </c>
      <c r="I849" s="159"/>
      <c r="J849" s="160">
        <f t="shared" si="11"/>
        <v>0</v>
      </c>
      <c r="K849" s="37"/>
      <c r="L849" s="161" t="s">
        <v>5</v>
      </c>
      <c r="M849" s="162" t="s">
        <v>41</v>
      </c>
      <c r="N849" s="38"/>
      <c r="O849" s="163">
        <f>N849*H849</f>
        <v>0</v>
      </c>
      <c r="P849" s="163">
        <v>0</v>
      </c>
      <c r="Q849" s="163">
        <f>P849*H849</f>
        <v>0</v>
      </c>
      <c r="R849" s="163">
        <v>0</v>
      </c>
      <c r="S849" s="164">
        <f>R849*H849</f>
        <v>0</v>
      </c>
      <c r="AQ849" s="20" t="s">
        <v>168</v>
      </c>
      <c r="AS849" s="20" t="s">
        <v>118</v>
      </c>
      <c r="AT849" s="20" t="s">
        <v>76</v>
      </c>
      <c r="AX849" s="20" t="s">
        <v>117</v>
      </c>
      <c r="BD849" s="165">
        <f>IF(M849="základní",J849,0)</f>
        <v>0</v>
      </c>
      <c r="BE849" s="165">
        <f>IF(M849="snížená",J849,0)</f>
        <v>0</v>
      </c>
      <c r="BF849" s="165">
        <f>IF(M849="zákl. přenesená",J849,0)</f>
        <v>0</v>
      </c>
      <c r="BG849" s="165">
        <f>IF(M849="sníž. přenesená",J849,0)</f>
        <v>0</v>
      </c>
      <c r="BH849" s="165">
        <f>IF(M849="nulová",J849,0)</f>
        <v>0</v>
      </c>
      <c r="BI849" s="20" t="s">
        <v>76</v>
      </c>
      <c r="BJ849" s="165">
        <f>ROUND(I849*H849,2)</f>
        <v>0</v>
      </c>
      <c r="BK849" s="20" t="s">
        <v>168</v>
      </c>
      <c r="BL849" s="20" t="s">
        <v>1132</v>
      </c>
    </row>
    <row r="850" spans="2:64" s="1" customFormat="1" ht="38.25" customHeight="1">
      <c r="B850" s="153"/>
      <c r="C850" s="154" t="s">
        <v>1133</v>
      </c>
      <c r="D850" s="154" t="s">
        <v>118</v>
      </c>
      <c r="E850" s="155" t="s">
        <v>316</v>
      </c>
      <c r="F850" s="156" t="s">
        <v>1134</v>
      </c>
      <c r="G850" s="157" t="s">
        <v>223</v>
      </c>
      <c r="H850" s="158">
        <v>10</v>
      </c>
      <c r="I850" s="171"/>
      <c r="J850" s="172">
        <f t="shared" si="11"/>
        <v>0</v>
      </c>
      <c r="K850" s="37"/>
      <c r="L850" s="161" t="s">
        <v>5</v>
      </c>
      <c r="M850" s="162" t="s">
        <v>41</v>
      </c>
      <c r="N850" s="38"/>
      <c r="O850" s="163">
        <f>N850*H850</f>
        <v>0</v>
      </c>
      <c r="P850" s="163">
        <v>0</v>
      </c>
      <c r="Q850" s="163">
        <f>P850*H850</f>
        <v>0</v>
      </c>
      <c r="R850" s="163">
        <v>0</v>
      </c>
      <c r="S850" s="164">
        <f>R850*H850</f>
        <v>0</v>
      </c>
      <c r="AQ850" s="20" t="s">
        <v>168</v>
      </c>
      <c r="AS850" s="20" t="s">
        <v>118</v>
      </c>
      <c r="AT850" s="20" t="s">
        <v>76</v>
      </c>
      <c r="AX850" s="20" t="s">
        <v>117</v>
      </c>
      <c r="BD850" s="165">
        <f>IF(M850="základní",J850,0)</f>
        <v>0</v>
      </c>
      <c r="BE850" s="165">
        <f>IF(M850="snížená",J850,0)</f>
        <v>0</v>
      </c>
      <c r="BF850" s="165">
        <f>IF(M850="zákl. přenesená",J850,0)</f>
        <v>0</v>
      </c>
      <c r="BG850" s="165">
        <f>IF(M850="sníž. přenesená",J850,0)</f>
        <v>0</v>
      </c>
      <c r="BH850" s="165">
        <f>IF(M850="nulová",J850,0)</f>
        <v>0</v>
      </c>
      <c r="BI850" s="20" t="s">
        <v>76</v>
      </c>
      <c r="BJ850" s="165">
        <f>ROUND(I850*H850,2)</f>
        <v>0</v>
      </c>
      <c r="BK850" s="20" t="s">
        <v>168</v>
      </c>
      <c r="BL850" s="20" t="s">
        <v>1135</v>
      </c>
    </row>
    <row r="851" spans="2:64" s="10" customFormat="1" ht="37.35" customHeight="1">
      <c r="B851" s="140"/>
      <c r="D851" s="141" t="s">
        <v>69</v>
      </c>
      <c r="E851" s="142" t="s">
        <v>317</v>
      </c>
      <c r="F851" s="142" t="s">
        <v>318</v>
      </c>
      <c r="I851" s="244"/>
      <c r="J851" s="244"/>
      <c r="K851" s="140"/>
      <c r="L851" s="145"/>
      <c r="M851" s="146"/>
      <c r="N851" s="146"/>
      <c r="O851" s="147">
        <f>O852+O855+O857+O861+O863</f>
        <v>0</v>
      </c>
      <c r="P851" s="146"/>
      <c r="Q851" s="147">
        <f>Q852+Q855+Q857+Q861+Q863</f>
        <v>0</v>
      </c>
      <c r="R851" s="146"/>
      <c r="S851" s="148">
        <f>S852+S855+S857+S861+S863</f>
        <v>0</v>
      </c>
      <c r="AQ851" s="141" t="s">
        <v>125</v>
      </c>
      <c r="AS851" s="149" t="s">
        <v>69</v>
      </c>
      <c r="AT851" s="149" t="s">
        <v>70</v>
      </c>
      <c r="AX851" s="141" t="s">
        <v>117</v>
      </c>
      <c r="BJ851" s="150">
        <f>BJ852+BJ855+BJ857+BJ861+BJ863</f>
        <v>0</v>
      </c>
    </row>
    <row r="852" spans="2:64" s="10" customFormat="1" ht="19.899999999999999" customHeight="1">
      <c r="B852" s="140"/>
      <c r="D852" s="141" t="s">
        <v>69</v>
      </c>
      <c r="E852" s="151" t="s">
        <v>319</v>
      </c>
      <c r="F852" s="151" t="s">
        <v>320</v>
      </c>
      <c r="I852" s="245"/>
      <c r="J852" s="245">
        <f>SUM(J853:J854)</f>
        <v>0</v>
      </c>
      <c r="K852" s="140"/>
      <c r="L852" s="145"/>
      <c r="M852" s="146"/>
      <c r="N852" s="146"/>
      <c r="O852" s="147">
        <f>SUM(O853:O854)</f>
        <v>0</v>
      </c>
      <c r="P852" s="146"/>
      <c r="Q852" s="147">
        <f>SUM(Q853:Q854)</f>
        <v>0</v>
      </c>
      <c r="R852" s="146"/>
      <c r="S852" s="148">
        <f>SUM(S853:S854)</f>
        <v>0</v>
      </c>
      <c r="AQ852" s="141" t="s">
        <v>125</v>
      </c>
      <c r="AS852" s="149" t="s">
        <v>69</v>
      </c>
      <c r="AT852" s="149" t="s">
        <v>76</v>
      </c>
      <c r="AX852" s="141" t="s">
        <v>117</v>
      </c>
      <c r="BJ852" s="150">
        <f>SUM(BJ853:BJ854)</f>
        <v>0</v>
      </c>
    </row>
    <row r="853" spans="2:64" s="1" customFormat="1" ht="51" customHeight="1">
      <c r="B853" s="153"/>
      <c r="C853" s="154" t="s">
        <v>1136</v>
      </c>
      <c r="D853" s="154" t="s">
        <v>118</v>
      </c>
      <c r="E853" s="155" t="s">
        <v>322</v>
      </c>
      <c r="F853" s="156" t="s">
        <v>323</v>
      </c>
      <c r="G853" s="157" t="s">
        <v>324</v>
      </c>
      <c r="H853" s="158">
        <v>1</v>
      </c>
      <c r="I853" s="159"/>
      <c r="J853" s="160">
        <f t="shared" si="11"/>
        <v>0</v>
      </c>
      <c r="K853" s="37"/>
      <c r="L853" s="161" t="s">
        <v>5</v>
      </c>
      <c r="M853" s="162" t="s">
        <v>41</v>
      </c>
      <c r="N853" s="38"/>
      <c r="O853" s="163">
        <f>N853*H853</f>
        <v>0</v>
      </c>
      <c r="P853" s="163">
        <v>0</v>
      </c>
      <c r="Q853" s="163">
        <f>P853*H853</f>
        <v>0</v>
      </c>
      <c r="R853" s="163">
        <v>0</v>
      </c>
      <c r="S853" s="164">
        <f>R853*H853</f>
        <v>0</v>
      </c>
      <c r="AQ853" s="20" t="s">
        <v>325</v>
      </c>
      <c r="AS853" s="20" t="s">
        <v>118</v>
      </c>
      <c r="AT853" s="20" t="s">
        <v>78</v>
      </c>
      <c r="AX853" s="20" t="s">
        <v>117</v>
      </c>
      <c r="BD853" s="165">
        <f>IF(M853="základní",J853,0)</f>
        <v>0</v>
      </c>
      <c r="BE853" s="165">
        <f>IF(M853="snížená",J853,0)</f>
        <v>0</v>
      </c>
      <c r="BF853" s="165">
        <f>IF(M853="zákl. přenesená",J853,0)</f>
        <v>0</v>
      </c>
      <c r="BG853" s="165">
        <f>IF(M853="sníž. přenesená",J853,0)</f>
        <v>0</v>
      </c>
      <c r="BH853" s="165">
        <f>IF(M853="nulová",J853,0)</f>
        <v>0</v>
      </c>
      <c r="BI853" s="20" t="s">
        <v>76</v>
      </c>
      <c r="BJ853" s="165">
        <f>ROUND(I853*H853,2)</f>
        <v>0</v>
      </c>
      <c r="BK853" s="20" t="s">
        <v>325</v>
      </c>
      <c r="BL853" s="20" t="s">
        <v>1137</v>
      </c>
    </row>
    <row r="854" spans="2:64" s="1" customFormat="1" ht="16.5" customHeight="1">
      <c r="B854" s="153"/>
      <c r="C854" s="154" t="s">
        <v>1138</v>
      </c>
      <c r="D854" s="154" t="s">
        <v>118</v>
      </c>
      <c r="E854" s="155" t="s">
        <v>327</v>
      </c>
      <c r="F854" s="156" t="s">
        <v>328</v>
      </c>
      <c r="G854" s="157" t="s">
        <v>324</v>
      </c>
      <c r="H854" s="158">
        <v>1</v>
      </c>
      <c r="I854" s="171"/>
      <c r="J854" s="172">
        <f t="shared" si="11"/>
        <v>0</v>
      </c>
      <c r="K854" s="37"/>
      <c r="L854" s="161" t="s">
        <v>5</v>
      </c>
      <c r="M854" s="162" t="s">
        <v>41</v>
      </c>
      <c r="N854" s="38"/>
      <c r="O854" s="163">
        <f>N854*H854</f>
        <v>0</v>
      </c>
      <c r="P854" s="163">
        <v>0</v>
      </c>
      <c r="Q854" s="163">
        <f>P854*H854</f>
        <v>0</v>
      </c>
      <c r="R854" s="163">
        <v>0</v>
      </c>
      <c r="S854" s="164">
        <f>R854*H854</f>
        <v>0</v>
      </c>
      <c r="AQ854" s="20" t="s">
        <v>325</v>
      </c>
      <c r="AS854" s="20" t="s">
        <v>118</v>
      </c>
      <c r="AT854" s="20" t="s">
        <v>78</v>
      </c>
      <c r="AX854" s="20" t="s">
        <v>117</v>
      </c>
      <c r="BD854" s="165">
        <f>IF(M854="základní",J854,0)</f>
        <v>0</v>
      </c>
      <c r="BE854" s="165">
        <f>IF(M854="snížená",J854,0)</f>
        <v>0</v>
      </c>
      <c r="BF854" s="165">
        <f>IF(M854="zákl. přenesená",J854,0)</f>
        <v>0</v>
      </c>
      <c r="BG854" s="165">
        <f>IF(M854="sníž. přenesená",J854,0)</f>
        <v>0</v>
      </c>
      <c r="BH854" s="165">
        <f>IF(M854="nulová",J854,0)</f>
        <v>0</v>
      </c>
      <c r="BI854" s="20" t="s">
        <v>76</v>
      </c>
      <c r="BJ854" s="165">
        <f>ROUND(I854*H854,2)</f>
        <v>0</v>
      </c>
      <c r="BK854" s="20" t="s">
        <v>325</v>
      </c>
      <c r="BL854" s="20" t="s">
        <v>1139</v>
      </c>
    </row>
    <row r="855" spans="2:64" s="10" customFormat="1" ht="29.85" customHeight="1">
      <c r="B855" s="140"/>
      <c r="D855" s="141" t="s">
        <v>69</v>
      </c>
      <c r="E855" s="151" t="s">
        <v>329</v>
      </c>
      <c r="F855" s="151" t="s">
        <v>330</v>
      </c>
      <c r="I855" s="244"/>
      <c r="J855" s="244">
        <f>SUM(J856)</f>
        <v>0</v>
      </c>
      <c r="K855" s="140"/>
      <c r="L855" s="145"/>
      <c r="M855" s="146"/>
      <c r="N855" s="146"/>
      <c r="O855" s="147">
        <f>O856</f>
        <v>0</v>
      </c>
      <c r="P855" s="146"/>
      <c r="Q855" s="147">
        <f>Q856</f>
        <v>0</v>
      </c>
      <c r="R855" s="146"/>
      <c r="S855" s="148">
        <f>S856</f>
        <v>0</v>
      </c>
      <c r="AQ855" s="141" t="s">
        <v>125</v>
      </c>
      <c r="AS855" s="149" t="s">
        <v>69</v>
      </c>
      <c r="AT855" s="149" t="s">
        <v>76</v>
      </c>
      <c r="AX855" s="141" t="s">
        <v>117</v>
      </c>
      <c r="BJ855" s="150">
        <f>BJ856</f>
        <v>0</v>
      </c>
    </row>
    <row r="856" spans="2:64" s="1" customFormat="1" ht="51" customHeight="1">
      <c r="B856" s="153"/>
      <c r="C856" s="154" t="s">
        <v>1140</v>
      </c>
      <c r="D856" s="154" t="s">
        <v>118</v>
      </c>
      <c r="E856" s="155" t="s">
        <v>332</v>
      </c>
      <c r="F856" s="156" t="s">
        <v>1141</v>
      </c>
      <c r="G856" s="157" t="s">
        <v>324</v>
      </c>
      <c r="H856" s="158">
        <v>1</v>
      </c>
      <c r="I856" s="171"/>
      <c r="J856" s="172">
        <f t="shared" si="11"/>
        <v>0</v>
      </c>
      <c r="K856" s="37"/>
      <c r="L856" s="161" t="s">
        <v>5</v>
      </c>
      <c r="M856" s="162" t="s">
        <v>41</v>
      </c>
      <c r="N856" s="38"/>
      <c r="O856" s="163">
        <f>N856*H856</f>
        <v>0</v>
      </c>
      <c r="P856" s="163">
        <v>0</v>
      </c>
      <c r="Q856" s="163">
        <f>P856*H856</f>
        <v>0</v>
      </c>
      <c r="R856" s="163">
        <v>0</v>
      </c>
      <c r="S856" s="164">
        <f>R856*H856</f>
        <v>0</v>
      </c>
      <c r="AQ856" s="20" t="s">
        <v>325</v>
      </c>
      <c r="AS856" s="20" t="s">
        <v>118</v>
      </c>
      <c r="AT856" s="20" t="s">
        <v>78</v>
      </c>
      <c r="AX856" s="20" t="s">
        <v>117</v>
      </c>
      <c r="BD856" s="165">
        <f>IF(M856="základní",J856,0)</f>
        <v>0</v>
      </c>
      <c r="BE856" s="165">
        <f>IF(M856="snížená",J856,0)</f>
        <v>0</v>
      </c>
      <c r="BF856" s="165">
        <f>IF(M856="zákl. přenesená",J856,0)</f>
        <v>0</v>
      </c>
      <c r="BG856" s="165">
        <f>IF(M856="sníž. přenesená",J856,0)</f>
        <v>0</v>
      </c>
      <c r="BH856" s="165">
        <f>IF(M856="nulová",J856,0)</f>
        <v>0</v>
      </c>
      <c r="BI856" s="20" t="s">
        <v>76</v>
      </c>
      <c r="BJ856" s="165">
        <f>ROUND(I856*H856,2)</f>
        <v>0</v>
      </c>
      <c r="BK856" s="20" t="s">
        <v>325</v>
      </c>
      <c r="BL856" s="20" t="s">
        <v>1142</v>
      </c>
    </row>
    <row r="857" spans="2:64" s="10" customFormat="1" ht="29.85" customHeight="1">
      <c r="B857" s="140"/>
      <c r="D857" s="141" t="s">
        <v>69</v>
      </c>
      <c r="E857" s="151" t="s">
        <v>333</v>
      </c>
      <c r="F857" s="151" t="s">
        <v>334</v>
      </c>
      <c r="I857" s="244"/>
      <c r="J857" s="244">
        <f>SUM(J858:J860)</f>
        <v>0</v>
      </c>
      <c r="K857" s="140"/>
      <c r="L857" s="145"/>
      <c r="M857" s="146"/>
      <c r="N857" s="146"/>
      <c r="O857" s="147">
        <f>SUM(O858:O860)</f>
        <v>0</v>
      </c>
      <c r="P857" s="146"/>
      <c r="Q857" s="147">
        <f>SUM(Q858:Q860)</f>
        <v>0</v>
      </c>
      <c r="R857" s="146"/>
      <c r="S857" s="148">
        <f>SUM(S858:S860)</f>
        <v>0</v>
      </c>
      <c r="AQ857" s="141" t="s">
        <v>125</v>
      </c>
      <c r="AS857" s="149" t="s">
        <v>69</v>
      </c>
      <c r="AT857" s="149" t="s">
        <v>76</v>
      </c>
      <c r="AX857" s="141" t="s">
        <v>117</v>
      </c>
      <c r="BJ857" s="150">
        <f>SUM(BJ858:BJ860)</f>
        <v>0</v>
      </c>
    </row>
    <row r="858" spans="2:64" s="1" customFormat="1" ht="51" customHeight="1">
      <c r="B858" s="153"/>
      <c r="C858" s="154" t="s">
        <v>1143</v>
      </c>
      <c r="D858" s="154" t="s">
        <v>118</v>
      </c>
      <c r="E858" s="155" t="s">
        <v>336</v>
      </c>
      <c r="F858" s="156" t="s">
        <v>1144</v>
      </c>
      <c r="G858" s="157" t="s">
        <v>223</v>
      </c>
      <c r="H858" s="158">
        <v>16</v>
      </c>
      <c r="I858" s="171"/>
      <c r="J858" s="172">
        <f t="shared" si="11"/>
        <v>0</v>
      </c>
      <c r="K858" s="37"/>
      <c r="L858" s="161" t="s">
        <v>5</v>
      </c>
      <c r="M858" s="162" t="s">
        <v>41</v>
      </c>
      <c r="N858" s="38"/>
      <c r="O858" s="163">
        <f>N858*H858</f>
        <v>0</v>
      </c>
      <c r="P858" s="163">
        <v>0</v>
      </c>
      <c r="Q858" s="163">
        <f>P858*H858</f>
        <v>0</v>
      </c>
      <c r="R858" s="163">
        <v>0</v>
      </c>
      <c r="S858" s="164">
        <f>R858*H858</f>
        <v>0</v>
      </c>
      <c r="AQ858" s="20" t="s">
        <v>325</v>
      </c>
      <c r="AS858" s="20" t="s">
        <v>118</v>
      </c>
      <c r="AT858" s="20" t="s">
        <v>78</v>
      </c>
      <c r="AX858" s="20" t="s">
        <v>117</v>
      </c>
      <c r="BD858" s="165">
        <f>IF(M858="základní",J858,0)</f>
        <v>0</v>
      </c>
      <c r="BE858" s="165">
        <f>IF(M858="snížená",J858,0)</f>
        <v>0</v>
      </c>
      <c r="BF858" s="165">
        <f>IF(M858="zákl. přenesená",J858,0)</f>
        <v>0</v>
      </c>
      <c r="BG858" s="165">
        <f>IF(M858="sníž. přenesená",J858,0)</f>
        <v>0</v>
      </c>
      <c r="BH858" s="165">
        <f>IF(M858="nulová",J858,0)</f>
        <v>0</v>
      </c>
      <c r="BI858" s="20" t="s">
        <v>76</v>
      </c>
      <c r="BJ858" s="165">
        <f>ROUND(I858*H858,2)</f>
        <v>0</v>
      </c>
      <c r="BK858" s="20" t="s">
        <v>325</v>
      </c>
      <c r="BL858" s="20" t="s">
        <v>1145</v>
      </c>
    </row>
    <row r="859" spans="2:64" s="1" customFormat="1" ht="51" customHeight="1">
      <c r="B859" s="153"/>
      <c r="C859" s="154" t="s">
        <v>1146</v>
      </c>
      <c r="D859" s="154" t="s">
        <v>118</v>
      </c>
      <c r="E859" s="155" t="s">
        <v>338</v>
      </c>
      <c r="F859" s="156" t="s">
        <v>1147</v>
      </c>
      <c r="G859" s="157" t="s">
        <v>223</v>
      </c>
      <c r="H859" s="158">
        <v>20</v>
      </c>
      <c r="I859" s="159"/>
      <c r="J859" s="160">
        <f t="shared" si="11"/>
        <v>0</v>
      </c>
      <c r="K859" s="37"/>
      <c r="L859" s="161" t="s">
        <v>5</v>
      </c>
      <c r="M859" s="162" t="s">
        <v>41</v>
      </c>
      <c r="N859" s="38"/>
      <c r="O859" s="163">
        <f>N859*H859</f>
        <v>0</v>
      </c>
      <c r="P859" s="163">
        <v>0</v>
      </c>
      <c r="Q859" s="163">
        <f>P859*H859</f>
        <v>0</v>
      </c>
      <c r="R859" s="163">
        <v>0</v>
      </c>
      <c r="S859" s="164">
        <f>R859*H859</f>
        <v>0</v>
      </c>
      <c r="AQ859" s="20" t="s">
        <v>325</v>
      </c>
      <c r="AS859" s="20" t="s">
        <v>118</v>
      </c>
      <c r="AT859" s="20" t="s">
        <v>78</v>
      </c>
      <c r="AX859" s="20" t="s">
        <v>117</v>
      </c>
      <c r="BD859" s="165">
        <f>IF(M859="základní",J859,0)</f>
        <v>0</v>
      </c>
      <c r="BE859" s="165">
        <f>IF(M859="snížená",J859,0)</f>
        <v>0</v>
      </c>
      <c r="BF859" s="165">
        <f>IF(M859="zákl. přenesená",J859,0)</f>
        <v>0</v>
      </c>
      <c r="BG859" s="165">
        <f>IF(M859="sníž. přenesená",J859,0)</f>
        <v>0</v>
      </c>
      <c r="BH859" s="165">
        <f>IF(M859="nulová",J859,0)</f>
        <v>0</v>
      </c>
      <c r="BI859" s="20" t="s">
        <v>76</v>
      </c>
      <c r="BJ859" s="165">
        <f>ROUND(I859*H859,2)</f>
        <v>0</v>
      </c>
      <c r="BK859" s="20" t="s">
        <v>325</v>
      </c>
      <c r="BL859" s="20" t="s">
        <v>1148</v>
      </c>
    </row>
    <row r="860" spans="2:64" s="1" customFormat="1" ht="38.25" customHeight="1">
      <c r="B860" s="153"/>
      <c r="C860" s="154" t="s">
        <v>1149</v>
      </c>
      <c r="D860" s="154" t="s">
        <v>118</v>
      </c>
      <c r="E860" s="155" t="s">
        <v>340</v>
      </c>
      <c r="F860" s="156" t="s">
        <v>1150</v>
      </c>
      <c r="G860" s="157" t="s">
        <v>223</v>
      </c>
      <c r="H860" s="158">
        <v>18</v>
      </c>
      <c r="I860" s="171"/>
      <c r="J860" s="172">
        <f t="shared" si="11"/>
        <v>0</v>
      </c>
      <c r="K860" s="37"/>
      <c r="L860" s="161" t="s">
        <v>5</v>
      </c>
      <c r="M860" s="162" t="s">
        <v>41</v>
      </c>
      <c r="N860" s="38"/>
      <c r="O860" s="163">
        <f>N860*H860</f>
        <v>0</v>
      </c>
      <c r="P860" s="163">
        <v>0</v>
      </c>
      <c r="Q860" s="163">
        <f>P860*H860</f>
        <v>0</v>
      </c>
      <c r="R860" s="163">
        <v>0</v>
      </c>
      <c r="S860" s="164">
        <f>R860*H860</f>
        <v>0</v>
      </c>
      <c r="AQ860" s="20" t="s">
        <v>325</v>
      </c>
      <c r="AS860" s="20" t="s">
        <v>118</v>
      </c>
      <c r="AT860" s="20" t="s">
        <v>78</v>
      </c>
      <c r="AX860" s="20" t="s">
        <v>117</v>
      </c>
      <c r="BD860" s="165">
        <f>IF(M860="základní",J860,0)</f>
        <v>0</v>
      </c>
      <c r="BE860" s="165">
        <f>IF(M860="snížená",J860,0)</f>
        <v>0</v>
      </c>
      <c r="BF860" s="165">
        <f>IF(M860="zákl. přenesená",J860,0)</f>
        <v>0</v>
      </c>
      <c r="BG860" s="165">
        <f>IF(M860="sníž. přenesená",J860,0)</f>
        <v>0</v>
      </c>
      <c r="BH860" s="165">
        <f>IF(M860="nulová",J860,0)</f>
        <v>0</v>
      </c>
      <c r="BI860" s="20" t="s">
        <v>76</v>
      </c>
      <c r="BJ860" s="165">
        <f>ROUND(I860*H860,2)</f>
        <v>0</v>
      </c>
      <c r="BK860" s="20" t="s">
        <v>325</v>
      </c>
      <c r="BL860" s="20" t="s">
        <v>1151</v>
      </c>
    </row>
    <row r="861" spans="2:64" s="10" customFormat="1" ht="29.85" customHeight="1">
      <c r="B861" s="140"/>
      <c r="D861" s="141" t="s">
        <v>69</v>
      </c>
      <c r="E861" s="151" t="s">
        <v>341</v>
      </c>
      <c r="F861" s="151" t="s">
        <v>342</v>
      </c>
      <c r="I861" s="244"/>
      <c r="J861" s="244">
        <f>SUM(J862)</f>
        <v>0</v>
      </c>
      <c r="K861" s="140"/>
      <c r="L861" s="145"/>
      <c r="M861" s="146"/>
      <c r="N861" s="146"/>
      <c r="O861" s="147">
        <f>O862</f>
        <v>0</v>
      </c>
      <c r="P861" s="146"/>
      <c r="Q861" s="147">
        <f>Q862</f>
        <v>0</v>
      </c>
      <c r="R861" s="146"/>
      <c r="S861" s="148">
        <f>S862</f>
        <v>0</v>
      </c>
      <c r="AQ861" s="141" t="s">
        <v>125</v>
      </c>
      <c r="AS861" s="149" t="s">
        <v>69</v>
      </c>
      <c r="AT861" s="149" t="s">
        <v>76</v>
      </c>
      <c r="AX861" s="141" t="s">
        <v>117</v>
      </c>
      <c r="BJ861" s="150">
        <f>BJ862</f>
        <v>0</v>
      </c>
    </row>
    <row r="862" spans="2:64" s="1" customFormat="1" ht="51" customHeight="1">
      <c r="B862" s="153"/>
      <c r="C862" s="154" t="s">
        <v>1152</v>
      </c>
      <c r="D862" s="154" t="s">
        <v>118</v>
      </c>
      <c r="E862" s="155" t="s">
        <v>344</v>
      </c>
      <c r="F862" s="156" t="s">
        <v>1153</v>
      </c>
      <c r="G862" s="157" t="s">
        <v>324</v>
      </c>
      <c r="H862" s="158">
        <v>1</v>
      </c>
      <c r="I862" s="171"/>
      <c r="J862" s="172">
        <f t="shared" si="11"/>
        <v>0</v>
      </c>
      <c r="K862" s="37"/>
      <c r="L862" s="161" t="s">
        <v>5</v>
      </c>
      <c r="M862" s="162" t="s">
        <v>41</v>
      </c>
      <c r="N862" s="38"/>
      <c r="O862" s="163">
        <f>N862*H862</f>
        <v>0</v>
      </c>
      <c r="P862" s="163">
        <v>0</v>
      </c>
      <c r="Q862" s="163">
        <f>P862*H862</f>
        <v>0</v>
      </c>
      <c r="R862" s="163">
        <v>0</v>
      </c>
      <c r="S862" s="164">
        <f>R862*H862</f>
        <v>0</v>
      </c>
      <c r="AQ862" s="20" t="s">
        <v>325</v>
      </c>
      <c r="AS862" s="20" t="s">
        <v>118</v>
      </c>
      <c r="AT862" s="20" t="s">
        <v>78</v>
      </c>
      <c r="AX862" s="20" t="s">
        <v>117</v>
      </c>
      <c r="BD862" s="165">
        <f>IF(M862="základní",J862,0)</f>
        <v>0</v>
      </c>
      <c r="BE862" s="165">
        <f>IF(M862="snížená",J862,0)</f>
        <v>0</v>
      </c>
      <c r="BF862" s="165">
        <f>IF(M862="zákl. přenesená",J862,0)</f>
        <v>0</v>
      </c>
      <c r="BG862" s="165">
        <f>IF(M862="sníž. přenesená",J862,0)</f>
        <v>0</v>
      </c>
      <c r="BH862" s="165">
        <f>IF(M862="nulová",J862,0)</f>
        <v>0</v>
      </c>
      <c r="BI862" s="20" t="s">
        <v>76</v>
      </c>
      <c r="BJ862" s="165">
        <f>ROUND(I862*H862,2)</f>
        <v>0</v>
      </c>
      <c r="BK862" s="20" t="s">
        <v>325</v>
      </c>
      <c r="BL862" s="20" t="s">
        <v>1154</v>
      </c>
    </row>
    <row r="863" spans="2:64" s="10" customFormat="1" ht="29.85" customHeight="1">
      <c r="B863" s="140"/>
      <c r="D863" s="141" t="s">
        <v>69</v>
      </c>
      <c r="E863" s="151" t="s">
        <v>345</v>
      </c>
      <c r="F863" s="151" t="s">
        <v>346</v>
      </c>
      <c r="I863" s="244"/>
      <c r="J863" s="244">
        <f>SUM(J864:J866)</f>
        <v>0</v>
      </c>
      <c r="K863" s="140"/>
      <c r="L863" s="145"/>
      <c r="M863" s="146"/>
      <c r="N863" s="146"/>
      <c r="O863" s="147">
        <f>SUM(O864:O866)</f>
        <v>0</v>
      </c>
      <c r="P863" s="146"/>
      <c r="Q863" s="147">
        <f>SUM(Q864:Q866)</f>
        <v>0</v>
      </c>
      <c r="R863" s="146"/>
      <c r="S863" s="148">
        <f>SUM(S864:S866)</f>
        <v>0</v>
      </c>
      <c r="AQ863" s="141" t="s">
        <v>125</v>
      </c>
      <c r="AS863" s="149" t="s">
        <v>69</v>
      </c>
      <c r="AT863" s="149" t="s">
        <v>76</v>
      </c>
      <c r="AX863" s="141" t="s">
        <v>117</v>
      </c>
      <c r="BJ863" s="150">
        <f>SUM(BJ864:BJ866)</f>
        <v>0</v>
      </c>
    </row>
    <row r="864" spans="2:64" s="1" customFormat="1" ht="51" customHeight="1">
      <c r="B864" s="153"/>
      <c r="C864" s="154" t="s">
        <v>1155</v>
      </c>
      <c r="D864" s="154" t="s">
        <v>118</v>
      </c>
      <c r="E864" s="155" t="s">
        <v>348</v>
      </c>
      <c r="F864" s="156" t="s">
        <v>1156</v>
      </c>
      <c r="G864" s="157" t="s">
        <v>324</v>
      </c>
      <c r="H864" s="158">
        <v>1</v>
      </c>
      <c r="I864" s="171"/>
      <c r="J864" s="172">
        <f t="shared" si="11"/>
        <v>0</v>
      </c>
      <c r="K864" s="37"/>
      <c r="L864" s="161" t="s">
        <v>5</v>
      </c>
      <c r="M864" s="162" t="s">
        <v>41</v>
      </c>
      <c r="N864" s="38"/>
      <c r="O864" s="163">
        <f>N864*H864</f>
        <v>0</v>
      </c>
      <c r="P864" s="163">
        <v>0</v>
      </c>
      <c r="Q864" s="163">
        <f>P864*H864</f>
        <v>0</v>
      </c>
      <c r="R864" s="163">
        <v>0</v>
      </c>
      <c r="S864" s="164">
        <f>R864*H864</f>
        <v>0</v>
      </c>
      <c r="AQ864" s="20" t="s">
        <v>325</v>
      </c>
      <c r="AS864" s="20" t="s">
        <v>118</v>
      </c>
      <c r="AT864" s="20" t="s">
        <v>78</v>
      </c>
      <c r="AX864" s="20" t="s">
        <v>117</v>
      </c>
      <c r="BD864" s="165">
        <f>IF(M864="základní",J864,0)</f>
        <v>0</v>
      </c>
      <c r="BE864" s="165">
        <f>IF(M864="snížená",J864,0)</f>
        <v>0</v>
      </c>
      <c r="BF864" s="165">
        <f>IF(M864="zákl. přenesená",J864,0)</f>
        <v>0</v>
      </c>
      <c r="BG864" s="165">
        <f>IF(M864="sníž. přenesená",J864,0)</f>
        <v>0</v>
      </c>
      <c r="BH864" s="165">
        <f>IF(M864="nulová",J864,0)</f>
        <v>0</v>
      </c>
      <c r="BI864" s="20" t="s">
        <v>76</v>
      </c>
      <c r="BJ864" s="165">
        <f>ROUND(I864*H864,2)</f>
        <v>0</v>
      </c>
      <c r="BK864" s="20" t="s">
        <v>325</v>
      </c>
      <c r="BL864" s="20" t="s">
        <v>1157</v>
      </c>
    </row>
    <row r="865" spans="2:64" s="1" customFormat="1" ht="38.25" customHeight="1">
      <c r="B865" s="153"/>
      <c r="C865" s="154" t="s">
        <v>1158</v>
      </c>
      <c r="D865" s="154" t="s">
        <v>118</v>
      </c>
      <c r="E865" s="155" t="s">
        <v>350</v>
      </c>
      <c r="F865" s="156" t="s">
        <v>1159</v>
      </c>
      <c r="G865" s="157" t="s">
        <v>324</v>
      </c>
      <c r="H865" s="158">
        <v>1</v>
      </c>
      <c r="I865" s="159"/>
      <c r="J865" s="160">
        <f t="shared" si="11"/>
        <v>0</v>
      </c>
      <c r="K865" s="37"/>
      <c r="L865" s="161" t="s">
        <v>5</v>
      </c>
      <c r="M865" s="162" t="s">
        <v>41</v>
      </c>
      <c r="N865" s="38"/>
      <c r="O865" s="163">
        <f>N865*H865</f>
        <v>0</v>
      </c>
      <c r="P865" s="163">
        <v>0</v>
      </c>
      <c r="Q865" s="163">
        <f>P865*H865</f>
        <v>0</v>
      </c>
      <c r="R865" s="163">
        <v>0</v>
      </c>
      <c r="S865" s="164">
        <f>R865*H865</f>
        <v>0</v>
      </c>
      <c r="AQ865" s="20" t="s">
        <v>325</v>
      </c>
      <c r="AS865" s="20" t="s">
        <v>118</v>
      </c>
      <c r="AT865" s="20" t="s">
        <v>78</v>
      </c>
      <c r="AX865" s="20" t="s">
        <v>117</v>
      </c>
      <c r="BD865" s="165">
        <f>IF(M865="základní",J865,0)</f>
        <v>0</v>
      </c>
      <c r="BE865" s="165">
        <f>IF(M865="snížená",J865,0)</f>
        <v>0</v>
      </c>
      <c r="BF865" s="165">
        <f>IF(M865="zákl. přenesená",J865,0)</f>
        <v>0</v>
      </c>
      <c r="BG865" s="165">
        <f>IF(M865="sníž. přenesená",J865,0)</f>
        <v>0</v>
      </c>
      <c r="BH865" s="165">
        <f>IF(M865="nulová",J865,0)</f>
        <v>0</v>
      </c>
      <c r="BI865" s="20" t="s">
        <v>76</v>
      </c>
      <c r="BJ865" s="165">
        <f>ROUND(I865*H865,2)</f>
        <v>0</v>
      </c>
      <c r="BK865" s="20" t="s">
        <v>325</v>
      </c>
      <c r="BL865" s="20" t="s">
        <v>1160</v>
      </c>
    </row>
    <row r="866" spans="2:64" s="1" customFormat="1" ht="38.25" customHeight="1">
      <c r="B866" s="153"/>
      <c r="C866" s="154" t="s">
        <v>1161</v>
      </c>
      <c r="D866" s="154" t="s">
        <v>118</v>
      </c>
      <c r="E866" s="155" t="s">
        <v>352</v>
      </c>
      <c r="F866" s="156" t="s">
        <v>1162</v>
      </c>
      <c r="G866" s="157" t="s">
        <v>324</v>
      </c>
      <c r="H866" s="158">
        <v>1</v>
      </c>
      <c r="I866" s="171"/>
      <c r="J866" s="172">
        <f t="shared" si="11"/>
        <v>0</v>
      </c>
      <c r="K866" s="37"/>
      <c r="L866" s="161" t="s">
        <v>5</v>
      </c>
      <c r="M866" s="183" t="s">
        <v>41</v>
      </c>
      <c r="N866" s="184"/>
      <c r="O866" s="185">
        <f>N866*H866</f>
        <v>0</v>
      </c>
      <c r="P866" s="185">
        <v>0</v>
      </c>
      <c r="Q866" s="185">
        <f>P866*H866</f>
        <v>0</v>
      </c>
      <c r="R866" s="185">
        <v>0</v>
      </c>
      <c r="S866" s="186">
        <f>R866*H866</f>
        <v>0</v>
      </c>
      <c r="AQ866" s="20" t="s">
        <v>325</v>
      </c>
      <c r="AS866" s="20" t="s">
        <v>118</v>
      </c>
      <c r="AT866" s="20" t="s">
        <v>78</v>
      </c>
      <c r="AX866" s="20" t="s">
        <v>117</v>
      </c>
      <c r="BD866" s="165">
        <f>IF(M866="základní",J866,0)</f>
        <v>0</v>
      </c>
      <c r="BE866" s="165">
        <f>IF(M866="snížená",J866,0)</f>
        <v>0</v>
      </c>
      <c r="BF866" s="165">
        <f>IF(M866="zákl. přenesená",J866,0)</f>
        <v>0</v>
      </c>
      <c r="BG866" s="165">
        <f>IF(M866="sníž. přenesená",J866,0)</f>
        <v>0</v>
      </c>
      <c r="BH866" s="165">
        <f>IF(M866="nulová",J866,0)</f>
        <v>0</v>
      </c>
      <c r="BI866" s="20" t="s">
        <v>76</v>
      </c>
      <c r="BJ866" s="165">
        <f>ROUND(I866*H866,2)</f>
        <v>0</v>
      </c>
      <c r="BK866" s="20" t="s">
        <v>325</v>
      </c>
      <c r="BL866" s="20" t="s">
        <v>1163</v>
      </c>
    </row>
    <row r="867" spans="2:64" s="1" customFormat="1" ht="6.95" customHeight="1">
      <c r="B867" s="51"/>
      <c r="C867" s="52"/>
      <c r="D867" s="52"/>
      <c r="E867" s="52"/>
      <c r="F867" s="52"/>
      <c r="G867" s="52"/>
      <c r="H867" s="52"/>
      <c r="I867" s="111"/>
      <c r="J867" s="52"/>
      <c r="K867" s="37"/>
    </row>
  </sheetData>
  <autoFilter ref="C95:J866"/>
  <mergeCells count="10">
    <mergeCell ref="J51:J52"/>
    <mergeCell ref="E86:H86"/>
    <mergeCell ref="E88:H88"/>
    <mergeCell ref="G1:H1"/>
    <mergeCell ref="K2:U2"/>
    <mergeCell ref="E7:H7"/>
    <mergeCell ref="E9:H9"/>
    <mergeCell ref="E24:H24"/>
    <mergeCell ref="E45:H45"/>
    <mergeCell ref="E47:H47"/>
  </mergeCells>
  <hyperlinks>
    <hyperlink ref="F1:G1" location="C2" display="1) Krycí list soupisu"/>
    <hyperlink ref="G1:H1" location="C54" display="2) Rekapitulace"/>
    <hyperlink ref="J1" location="C95" display="3) Soupis prací"/>
    <hyperlink ref="K1:U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tit strana </vt:lpstr>
      <vt:lpstr>Rekapitulace stavby</vt:lpstr>
      <vt:lpstr>1101806_2 - ČEPRO Potěhy ...</vt:lpstr>
      <vt:lpstr>'1101806_2 - ČEPRO Potěhy ...'!Názvy_tisku</vt:lpstr>
      <vt:lpstr>'Rekapitulace stavby'!Názvy_tisku</vt:lpstr>
      <vt:lpstr>'1101806_2 - ČEPRO Potěhy ...'!Oblast_tisku</vt:lpstr>
      <vt:lpstr>'Rekapitulace stavby'!Oblast_tisku</vt:lpstr>
      <vt:lpstr>'tit strana '!Oblast_tisku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Šidlák</dc:creator>
  <cp:lastModifiedBy>SteveW</cp:lastModifiedBy>
  <cp:lastPrinted>2019-07-31T10:07:24Z</cp:lastPrinted>
  <dcterms:created xsi:type="dcterms:W3CDTF">2019-07-30T14:07:18Z</dcterms:created>
  <dcterms:modified xsi:type="dcterms:W3CDTF">2020-05-19T19:00:47Z</dcterms:modified>
</cp:coreProperties>
</file>